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\LinkConnect\Bowling\Lokal Turnering Aalborg\"/>
    </mc:Choice>
  </mc:AlternateContent>
  <bookViews>
    <workbookView xWindow="0" yWindow="0" windowWidth="20490" windowHeight="7605" activeTab="1"/>
  </bookViews>
  <sheets>
    <sheet name="Data" sheetId="2" r:id="rId1"/>
    <sheet name="Opsætning" sheetId="1" r:id="rId2"/>
    <sheet name="Serie 1" sheetId="3" r:id="rId3"/>
    <sheet name="Serie 2" sheetId="4" r:id="rId4"/>
    <sheet name="Serie 3" sheetId="5" r:id="rId5"/>
    <sheet name="Serie 4" sheetId="6" r:id="rId6"/>
    <sheet name="Slutresultat" sheetId="7" r:id="rId7"/>
    <sheet name="Tekst" sheetId="8" state="hidden" r:id="rId8"/>
  </sheets>
  <definedNames>
    <definedName name="AwayD1P1">Opsætning!$D$11</definedName>
    <definedName name="AwayD1P2">Opsætning!$D$12</definedName>
    <definedName name="AwayD2P1">Opsætning!$D$15</definedName>
    <definedName name="AwayD2P2">Opsætning!$D$16</definedName>
    <definedName name="awayPlayerHcp">Data!$J$2:$J$100</definedName>
    <definedName name="awayPlayerNames">Data!$H$2:$H$100</definedName>
    <definedName name="awayPlayersActive">Opsætning!$D$21:$D$25</definedName>
    <definedName name="AwayRes">Opsætning!$D$18</definedName>
    <definedName name="awayTeam">Opsætning!$F$8</definedName>
    <definedName name="awayTeamPlayers">Data!$I$2:$I$100</definedName>
    <definedName name="forlidt">Tekst!$A$3</definedName>
    <definedName name="formange">Tekst!$A$2</definedName>
    <definedName name="homeD1P1">Opsætning!$B$11</definedName>
    <definedName name="HomeD1P2">Opsætning!$B$12</definedName>
    <definedName name="HomeD2P1">Opsætning!$B$15</definedName>
    <definedName name="HomeD2P2">Opsætning!$B$16</definedName>
    <definedName name="homeDP1">Opsætning!$B$11</definedName>
    <definedName name="HomeDP2">Opsætning!$B$12</definedName>
    <definedName name="homePlayerHcp">Data!$D$2:$D$100</definedName>
    <definedName name="homePlayerNames">Data!$B$2:$B$100</definedName>
    <definedName name="homePlayersActive">Opsætning!$B$21:$B$25</definedName>
    <definedName name="HomeRes">Opsætning!$B$18</definedName>
    <definedName name="homeTeam">Opsætning!$C$8</definedName>
    <definedName name="homeTeamPlayers">Data!$C$2:$C$100</definedName>
    <definedName name="serie1hjemmeok">'Serie 1'!$AD$8</definedName>
    <definedName name="serie1names">'Serie 1'!$AG$6:$AG$15</definedName>
    <definedName name="serie1ok">'Serie 1'!$AD$8</definedName>
    <definedName name="serie1score">'Serie 1'!$AH$6:$AH$15</definedName>
    <definedName name="serie1udeok">'Serie 1'!$AD$14</definedName>
    <definedName name="serie2hjemmeok">'Serie 2'!$AD$8</definedName>
    <definedName name="serie2names">'Serie 2'!$AG$5:$AG$15</definedName>
    <definedName name="serie2score">'Serie 2'!$AH$5:$AH$15</definedName>
    <definedName name="serie2udeok">'Serie 2'!$AD$14</definedName>
    <definedName name="serie3hjemmeok">'Serie 3'!$AD$8</definedName>
    <definedName name="serie3names">'Serie 3'!$AG$6:$AG$15</definedName>
    <definedName name="serie3score">'Serie 3'!$AH$6:$AH$15</definedName>
    <definedName name="serie3udeok">'Serie 3'!$AD$14</definedName>
    <definedName name="serie4names">'Serie 4'!$AG$6:$AG$15</definedName>
    <definedName name="serie4score">'Serie 4'!$AH$6:$AH$15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<sst xmlns="http://schemas.openxmlformats.org/spreadsheetml/2006/main" count="95" uniqueCount="95">
  <si>
    <t>Serie 2</t>
  </si>
  <si>
    <t>1. banesæt</t>
  </si>
  <si>
    <t>2. banesæt</t>
  </si>
  <si>
    <t>Keglepoint</t>
  </si>
  <si>
    <t>Res</t>
  </si>
  <si>
    <t>dou 1</t>
  </si>
  <si>
    <t>dou 2</t>
  </si>
  <si>
    <t>Navn</t>
  </si>
  <si>
    <t>Score</t>
  </si>
  <si>
    <t>Hcp</t>
  </si>
  <si>
    <t>Total</t>
  </si>
  <si>
    <t>Hold</t>
  </si>
  <si>
    <t>Point</t>
  </si>
  <si>
    <t>Hjemme</t>
  </si>
  <si>
    <t>Fælles serie</t>
  </si>
  <si>
    <t>Stilling</t>
  </si>
  <si>
    <t>Serie 1</t>
  </si>
  <si>
    <t>Ude</t>
  </si>
  <si>
    <t>hcp</t>
  </si>
  <si>
    <t>121098-01</t>
  </si>
  <si>
    <t>Alex Basala</t>
  </si>
  <si>
    <t>120245-01</t>
  </si>
  <si>
    <t>Benthe Jørgensen</t>
  </si>
  <si>
    <t>190881-01</t>
  </si>
  <si>
    <t>Bastian E. Jensen</t>
  </si>
  <si>
    <t>070446-01</t>
  </si>
  <si>
    <t>Frede Dorph Møller Christensen</t>
  </si>
  <si>
    <t>220183-01</t>
  </si>
  <si>
    <t>Bo Lentz</t>
  </si>
  <si>
    <t>310560-01</t>
  </si>
  <si>
    <t>Gert Nielsen</t>
  </si>
  <si>
    <t>060347-01</t>
  </si>
  <si>
    <t>Freddy Henning Olsen</t>
  </si>
  <si>
    <t>220342-01</t>
  </si>
  <si>
    <t>Gert Olsen</t>
  </si>
  <si>
    <t>230540-01</t>
  </si>
  <si>
    <t>Grethe Toftegaard Madsen</t>
  </si>
  <si>
    <t>010446-01</t>
  </si>
  <si>
    <t>Kaj Jørgensen</t>
  </si>
  <si>
    <t>090853-01</t>
  </si>
  <si>
    <t>Karen Birgitte Olsen</t>
  </si>
  <si>
    <t>050574-01</t>
  </si>
  <si>
    <t>Kenneth Jørgensen</t>
  </si>
  <si>
    <t>200794-01</t>
  </si>
  <si>
    <t>Kasper Simonsen</t>
  </si>
  <si>
    <t>311251-01</t>
  </si>
  <si>
    <t>Kurt Andersen</t>
  </si>
  <si>
    <t>250145-01</t>
  </si>
  <si>
    <t>Ketty Jeppesen</t>
  </si>
  <si>
    <t>091046-01</t>
  </si>
  <si>
    <t>Lennard Karl Jensen</t>
  </si>
  <si>
    <t>060183-01</t>
  </si>
  <si>
    <t>Kimmy Porskrog</t>
  </si>
  <si>
    <t>110745-01</t>
  </si>
  <si>
    <t>Lissy Olsen</t>
  </si>
  <si>
    <t>050852-01</t>
  </si>
  <si>
    <t>Lisbeth Bang</t>
  </si>
  <si>
    <t>080691-01</t>
  </si>
  <si>
    <t>Maria Bak Gerding</t>
  </si>
  <si>
    <t>140685-01</t>
  </si>
  <si>
    <t>Mark Vigil Larsen</t>
  </si>
  <si>
    <t>010576-01</t>
  </si>
  <si>
    <t>Morten Jacobsen</t>
  </si>
  <si>
    <t>160746-01</t>
  </si>
  <si>
    <t>Ninna Larsen</t>
  </si>
  <si>
    <t>160247-01</t>
  </si>
  <si>
    <t>Preben Bang</t>
  </si>
  <si>
    <t>290543-01</t>
  </si>
  <si>
    <t>Ruth Nielsen</t>
  </si>
  <si>
    <t>160157-01</t>
  </si>
  <si>
    <t>Svend Erik Kristensen</t>
  </si>
  <si>
    <t>140990-01</t>
  </si>
  <si>
    <t>Thomas Brandt Sørensen</t>
  </si>
  <si>
    <t>040442-01</t>
  </si>
  <si>
    <t>Tove Kurdahl</t>
  </si>
  <si>
    <t>280743-01</t>
  </si>
  <si>
    <t>Aase Oredsen</t>
  </si>
  <si>
    <t>Lokal Turnering Aalborg</t>
  </si>
  <si>
    <t>Kamp</t>
  </si>
  <si>
    <t>Ugedag</t>
  </si>
  <si>
    <t>Dato</t>
  </si>
  <si>
    <t>Tid</t>
  </si>
  <si>
    <t>Lørdag</t>
  </si>
  <si>
    <t>10:00</t>
  </si>
  <si>
    <t>Stenhuset 1</t>
  </si>
  <si>
    <t>Danish Prime</t>
  </si>
  <si>
    <t>Double 1</t>
  </si>
  <si>
    <t>Spiller 1</t>
  </si>
  <si>
    <t>Spiller 2</t>
  </si>
  <si>
    <t>Double 2</t>
  </si>
  <si>
    <t>Udskifter</t>
  </si>
  <si>
    <t>For mange indtastninger</t>
  </si>
  <si>
    <t>Mangler indtastninger</t>
  </si>
  <si>
    <t>Serie 3</t>
  </si>
  <si>
    <t>Serie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</si>
</sst>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8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applyNumberFormat="1" fontId="0" applyFont="1" fillId="0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0" applyFont="1" fillId="5" applyFill="1" borderId="0" applyBorder="1" xfId="0" applyProtection="1"/>
    <xf numFmtId="0" applyNumberFormat="1" fontId="3" applyFont="1" fillId="5" applyFill="1" borderId="0" applyBorder="1" xfId="0" applyProtection="1"/>
    <xf numFmtId="0" applyNumberFormat="1" fontId="3" applyFont="1" fillId="5" applyFill="1" borderId="0" applyBorder="1" xfId="0" applyProtection="1" applyAlignment="1">
      <alignment horizontal="right"/>
    </xf>
    <xf numFmtId="0" applyNumberFormat="1" fontId="0" applyFont="1" fillId="3" applyFill="1" borderId="1" applyBorder="1" xfId="0" applyProtection="1"/>
    <xf numFmtId="0" applyNumberFormat="1" fontId="3" applyFont="1" fillId="4" applyFill="1" borderId="1" applyBorder="1" xfId="0" applyProtection="1"/>
    <xf numFmtId="0" applyNumberFormat="1" fontId="0" applyFont="1" fillId="4" applyFill="1" borderId="1" applyBorder="1" xfId="0" applyProtection="1"/>
    <xf numFmtId="0" applyNumberFormat="1" fontId="0" applyFont="1" fillId="0" applyFill="1" borderId="1" applyBorder="1" xfId="0" applyProtection="1"/>
    <xf numFmtId="0" applyNumberFormat="1" fontId="3" applyFont="1" fillId="5" applyFill="1" borderId="0" applyBorder="1" xfId="0" applyProtection="1" applyAlignment="1">
      <alignment horizontal="center"/>
    </xf>
    <xf numFmtId="0" applyNumberFormat="1" fontId="6" applyFont="1" fillId="5" applyFill="1" borderId="0" applyBorder="1" xfId="0" applyProtection="1" applyAlignment="1">
      <alignment horizontal="center"/>
    </xf>
    <xf numFmtId="0" applyNumberFormat="1" fontId="0" applyFont="1" fillId="5" applyFill="1" borderId="0" applyBorder="1" xfId="0" applyProtection="1"/>
    <xf numFmtId="0" applyNumberFormat="1" fontId="2" applyFont="1" fillId="4" applyFill="1" borderId="1" applyBorder="1" xfId="0" applyProtection="1"/>
    <xf numFmtId="0" applyNumberFormat="1" fontId="1" applyFont="1" fillId="6" applyFill="1" borderId="1" applyBorder="1" xfId="0" applyProtection="1" applyAlignment="1">
      <alignment horizontal="right"/>
    </xf>
    <xf numFmtId="0" applyNumberFormat="1" fontId="5" applyFont="1" fillId="4" applyFill="1" borderId="1" applyBorder="1" xfId="0" applyProtection="1"/>
    <xf numFmtId="0" applyNumberFormat="1" fontId="0" applyFont="1" fillId="5" applyFill="1" borderId="0" applyBorder="1" xfId="0" quotePrefix="1" applyProtection="1" applyAlignment="1">
      <alignment horizontal="right"/>
    </xf>
    <xf numFmtId="14" applyNumberFormat="1" fontId="0" applyFont="1" fillId="5" applyFill="1" borderId="0" applyBorder="1" xfId="0" applyProtection="1"/>
    <xf numFmtId="20" applyNumberFormat="1" fontId="0" applyFont="1" fillId="5" applyFill="1" borderId="0" applyBorder="1" xfId="0" applyProtection="1"/>
    <xf numFmtId="0" applyNumberFormat="1" fontId="0" applyFont="1" fillId="3" applyFill="1" borderId="0" applyBorder="1" xfId="0" applyProtection="1"/>
    <xf numFmtId="0" applyNumberFormat="1" fontId="6" applyFont="1" fillId="5" applyFill="1" borderId="0" applyBorder="1" xfId="0" applyProtection="1" applyAlignment="1">
      <alignment horizontal="center"/>
    </xf>
    <xf numFmtId="0" applyNumberFormat="1" fontId="4" applyFont="1" fillId="2" applyFill="1" borderId="0" applyBorder="1" xfId="0" applyProtection="1" applyAlignment="1">
      <alignment horizontal="center" vertical="center" textRotation="255"/>
    </xf>
    <xf numFmtId="0" applyNumberFormat="1" fontId="7" applyFont="1" fillId="5" applyFill="1" borderId="0" applyBorder="1" xfId="0" applyProtection="1" applyAlignment="1">
      <alignment horizontal="center"/>
    </xf>
    <xf numFmtId="0" applyNumberFormat="1" fontId="7" applyFont="1" fillId="5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5F5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J150"/>
  <sheetViews>
    <sheetView workbookViewId="0">
      <selection activeCell="A3" sqref="A3"/>
    </sheetView>
  </sheetViews>
  <sheetFormatPr defaultRowHeight="15" x14ac:dyDescent="0.25"/>
  <cols>
    <col min="1" max="1" bestFit="1" width="9.7109375" customWidth="1"/>
    <col min="2" max="2" bestFit="1" width="11.28515625" customWidth="1"/>
    <col min="3" max="3" bestFit="1" width="22.28515625" customWidth="1"/>
    <col min="4" max="4" width="22.28515625" customWidth="1"/>
    <col min="5" max="5" width="4.85546875" customWidth="1"/>
    <col min="6" max="6" width="8.42578125" customWidth="1"/>
  </cols>
  <sheetData>
    <row r="1">
      <c r="C1" s="0" t="s">
        <v>13</v>
      </c>
      <c r="D1" s="0" t="s">
        <v>18</v>
      </c>
      <c r="I1" s="0" t="s">
        <v>17</v>
      </c>
      <c r="J1" s="0" t="s">
        <v>18</v>
      </c>
    </row>
    <row r="2" hidden="1"/>
    <row r="3">
      <c r="A3" s="0" t="s">
        <v>19</v>
      </c>
      <c r="B3" s="0" t="s">
        <v>20</v>
      </c>
      <c r="C3" s="0" t="str">
        <f>IF(B3&lt;&gt;"",B3&amp;" ("&amp;A3&amp;")","")</f>
      </c>
      <c r="D3" s="0">
        <v>0</v>
      </c>
      <c r="G3" s="0" t="s">
        <v>21</v>
      </c>
      <c r="H3" s="0" t="s">
        <v>22</v>
      </c>
      <c r="I3" s="0" t="str">
        <f>IF(H3&lt;&gt;"",H3&amp;" ("&amp;G3&amp;")","")</f>
      </c>
      <c r="J3" s="0">
        <v>42</v>
      </c>
    </row>
    <row r="4">
      <c r="A4" s="0" t="s">
        <v>23</v>
      </c>
      <c r="B4" s="0" t="s">
        <v>24</v>
      </c>
      <c r="C4" s="0" t="str">
        <f ref="C4:C55" t="shared" si="0">IF(B4&lt;&gt;"",B4&amp;" ("&amp;A4&amp;")","")</f>
      </c>
      <c r="D4" s="0">
        <v>7</v>
      </c>
      <c r="G4" s="0" t="s">
        <v>25</v>
      </c>
      <c r="H4" s="0" t="s">
        <v>26</v>
      </c>
      <c r="I4" s="0" t="str">
        <f ref="I4:I67" t="shared" si="1">IF(H4&lt;&gt;"",H4&amp;" ("&amp;G4&amp;")","")</f>
      </c>
      <c r="J4" s="0">
        <v>35</v>
      </c>
    </row>
    <row r="5">
      <c r="A5" s="0" t="s">
        <v>27</v>
      </c>
      <c r="B5" s="0" t="s">
        <v>28</v>
      </c>
      <c r="C5" s="0" t="str">
        <f t="shared" si="0"/>
      </c>
      <c r="D5" s="0">
        <v>7</v>
      </c>
      <c r="G5" s="0" t="s">
        <v>29</v>
      </c>
      <c r="H5" s="0" t="s">
        <v>30</v>
      </c>
      <c r="I5" s="0" t="str">
        <f t="shared" si="1"/>
      </c>
      <c r="J5" s="0">
        <v>42</v>
      </c>
    </row>
    <row r="6">
      <c r="A6" s="0" t="s">
        <v>31</v>
      </c>
      <c r="B6" s="0" t="s">
        <v>32</v>
      </c>
      <c r="C6" s="0" t="str">
        <f t="shared" si="0"/>
      </c>
      <c r="D6" s="0">
        <v>35</v>
      </c>
      <c r="G6" s="0" t="s">
        <v>33</v>
      </c>
      <c r="H6" s="0" t="s">
        <v>34</v>
      </c>
      <c r="I6" s="0" t="str">
        <f t="shared" si="1"/>
      </c>
      <c r="J6" s="0">
        <v>42</v>
      </c>
    </row>
    <row r="7">
      <c r="A7" s="0" t="s">
        <v>35</v>
      </c>
      <c r="B7" s="0" t="s">
        <v>36</v>
      </c>
      <c r="C7" s="0" t="str">
        <f t="shared" si="0"/>
      </c>
      <c r="D7" s="0">
        <v>35</v>
      </c>
      <c r="G7" s="0" t="s">
        <v>37</v>
      </c>
      <c r="H7" s="0" t="s">
        <v>38</v>
      </c>
      <c r="I7" s="0" t="str">
        <f t="shared" si="1"/>
      </c>
      <c r="J7" s="0">
        <v>14</v>
      </c>
    </row>
    <row r="8">
      <c r="A8" s="0" t="s">
        <v>39</v>
      </c>
      <c r="B8" s="0" t="s">
        <v>40</v>
      </c>
      <c r="C8" s="0" t="str">
        <f t="shared" si="0"/>
      </c>
      <c r="D8" s="0">
        <v>21</v>
      </c>
      <c r="G8" s="0" t="s">
        <v>41</v>
      </c>
      <c r="H8" s="0" t="s">
        <v>42</v>
      </c>
      <c r="I8" s="0" t="str">
        <f t="shared" si="1"/>
      </c>
      <c r="J8" s="0">
        <v>21</v>
      </c>
    </row>
    <row r="9">
      <c r="A9" s="0" t="s">
        <v>43</v>
      </c>
      <c r="B9" s="0" t="s">
        <v>44</v>
      </c>
      <c r="C9" s="0" t="str">
        <f t="shared" si="0"/>
      </c>
      <c r="D9" s="0">
        <v>49</v>
      </c>
      <c r="G9" s="0" t="s">
        <v>45</v>
      </c>
      <c r="H9" s="0" t="s">
        <v>46</v>
      </c>
      <c r="I9" s="0" t="str">
        <f t="shared" si="1"/>
      </c>
      <c r="J9" s="0">
        <v>35</v>
      </c>
    </row>
    <row r="10">
      <c r="A10" s="0" t="s">
        <v>47</v>
      </c>
      <c r="B10" s="0" t="s">
        <v>48</v>
      </c>
      <c r="C10" s="0" t="str">
        <f t="shared" si="0"/>
      </c>
      <c r="D10" s="0">
        <v>21</v>
      </c>
      <c r="G10" s="0" t="s">
        <v>49</v>
      </c>
      <c r="H10" s="0" t="s">
        <v>50</v>
      </c>
      <c r="I10" s="0" t="str">
        <f t="shared" si="1"/>
      </c>
      <c r="J10" s="0">
        <v>49</v>
      </c>
    </row>
    <row r="11">
      <c r="A11" s="0" t="s">
        <v>51</v>
      </c>
      <c r="B11" s="0" t="s">
        <v>52</v>
      </c>
      <c r="C11" s="0" t="str">
        <f t="shared" si="0"/>
      </c>
      <c r="D11" s="0">
        <v>14</v>
      </c>
      <c r="G11" s="0" t="s">
        <v>53</v>
      </c>
      <c r="H11" s="0" t="s">
        <v>54</v>
      </c>
      <c r="I11" s="0" t="str">
        <f t="shared" si="1"/>
      </c>
      <c r="J11" s="0">
        <v>42</v>
      </c>
    </row>
    <row r="12">
      <c r="A12" s="0" t="s">
        <v>55</v>
      </c>
      <c r="B12" s="0" t="s">
        <v>56</v>
      </c>
      <c r="C12" s="0" t="str">
        <f t="shared" si="0"/>
      </c>
      <c r="D12" s="0">
        <v>49</v>
      </c>
      <c r="I12" s="0" t="str">
        <f t="shared" si="1"/>
      </c>
    </row>
    <row r="13">
      <c r="A13" s="0" t="s">
        <v>57</v>
      </c>
      <c r="B13" s="0" t="s">
        <v>58</v>
      </c>
      <c r="C13" s="0" t="str">
        <f t="shared" si="0"/>
      </c>
      <c r="D13" s="0">
        <v>14</v>
      </c>
      <c r="I13" s="0" t="str">
        <f t="shared" si="1"/>
      </c>
    </row>
    <row r="14">
      <c r="A14" s="0" t="s">
        <v>59</v>
      </c>
      <c r="B14" s="0" t="s">
        <v>60</v>
      </c>
      <c r="C14" s="0" t="str">
        <f t="shared" si="0"/>
      </c>
      <c r="D14" s="0">
        <v>49</v>
      </c>
      <c r="I14" s="0" t="str">
        <f t="shared" si="1"/>
      </c>
    </row>
    <row r="15">
      <c r="A15" s="0" t="s">
        <v>61</v>
      </c>
      <c r="B15" s="0" t="s">
        <v>62</v>
      </c>
      <c r="C15" s="0" t="str">
        <f t="shared" si="0"/>
      </c>
      <c r="D15" s="0">
        <v>28</v>
      </c>
      <c r="I15" s="0" t="str">
        <f t="shared" si="1"/>
      </c>
    </row>
    <row r="16">
      <c r="A16" s="0" t="s">
        <v>63</v>
      </c>
      <c r="B16" s="0" t="s">
        <v>64</v>
      </c>
      <c r="C16" s="0" t="str">
        <f t="shared" si="0"/>
      </c>
      <c r="D16" s="0">
        <v>35</v>
      </c>
      <c r="I16" s="0" t="str">
        <f t="shared" si="1"/>
      </c>
    </row>
    <row r="17">
      <c r="A17" s="0" t="s">
        <v>65</v>
      </c>
      <c r="B17" s="0" t="s">
        <v>66</v>
      </c>
      <c r="C17" s="0" t="str">
        <f t="shared" si="0"/>
      </c>
      <c r="D17" s="0">
        <v>21</v>
      </c>
      <c r="I17" s="0" t="str">
        <f t="shared" si="1"/>
      </c>
    </row>
    <row r="18">
      <c r="A18" s="0" t="s">
        <v>67</v>
      </c>
      <c r="B18" s="0" t="s">
        <v>68</v>
      </c>
      <c r="C18" s="0" t="str">
        <f t="shared" si="0"/>
      </c>
      <c r="D18" s="0">
        <v>28</v>
      </c>
      <c r="I18" s="0" t="str">
        <f t="shared" si="1"/>
      </c>
    </row>
    <row r="19">
      <c r="A19" s="0" t="s">
        <v>69</v>
      </c>
      <c r="B19" s="0" t="s">
        <v>70</v>
      </c>
      <c r="C19" s="0" t="str">
        <f t="shared" si="0"/>
      </c>
      <c r="D19" s="0">
        <v>14</v>
      </c>
      <c r="I19" s="0" t="str">
        <f t="shared" si="1"/>
      </c>
    </row>
    <row r="20">
      <c r="A20" s="0" t="s">
        <v>71</v>
      </c>
      <c r="B20" s="0" t="s">
        <v>72</v>
      </c>
      <c r="C20" s="0" t="str">
        <f t="shared" si="0"/>
      </c>
      <c r="D20" s="0">
        <v>35</v>
      </c>
      <c r="I20" s="0" t="str">
        <f t="shared" si="1"/>
      </c>
    </row>
    <row r="21">
      <c r="A21" s="0" t="s">
        <v>73</v>
      </c>
      <c r="B21" s="0" t="s">
        <v>74</v>
      </c>
      <c r="C21" s="0" t="str">
        <f t="shared" si="0"/>
      </c>
      <c r="D21" s="0">
        <v>35</v>
      </c>
      <c r="I21" s="0" t="str">
        <f t="shared" si="1"/>
      </c>
    </row>
    <row r="22">
      <c r="A22" s="0" t="s">
        <v>75</v>
      </c>
      <c r="B22" s="0" t="s">
        <v>76</v>
      </c>
      <c r="C22" s="0" t="str">
        <f t="shared" si="0"/>
      </c>
      <c r="D22" s="0">
        <v>49</v>
      </c>
      <c r="I22" s="0" t="str">
        <f t="shared" si="1"/>
      </c>
    </row>
    <row r="23">
      <c r="C23" s="0" t="str">
        <f t="shared" si="0"/>
      </c>
      <c r="I23" s="0" t="str">
        <f t="shared" si="1"/>
      </c>
    </row>
    <row r="24">
      <c r="C24" s="0" t="str">
        <f t="shared" si="0"/>
      </c>
      <c r="I24" s="0" t="str">
        <f t="shared" si="1"/>
      </c>
    </row>
    <row r="25">
      <c r="C25" s="0" t="str">
        <f t="shared" si="0"/>
      </c>
      <c r="I25" s="0" t="str">
        <f t="shared" si="1"/>
      </c>
    </row>
    <row r="26">
      <c r="C26" s="0" t="str">
        <f t="shared" si="0"/>
      </c>
      <c r="I26" s="0" t="str">
        <f t="shared" si="1"/>
      </c>
    </row>
    <row r="27">
      <c r="C27" s="0" t="str">
        <f t="shared" si="0"/>
      </c>
      <c r="I27" s="0" t="str">
        <f t="shared" si="1"/>
      </c>
    </row>
    <row r="28">
      <c r="C28" s="0" t="str">
        <f t="shared" si="0"/>
      </c>
      <c r="I28" s="0" t="str">
        <f t="shared" si="1"/>
      </c>
    </row>
    <row r="29">
      <c r="C29" s="0" t="str">
        <f t="shared" si="0"/>
      </c>
      <c r="I29" s="0" t="str">
        <f t="shared" si="1"/>
      </c>
    </row>
    <row r="30">
      <c r="C30" s="0" t="str">
        <f t="shared" si="0"/>
      </c>
      <c r="I30" s="0" t="str">
        <f t="shared" si="1"/>
      </c>
    </row>
    <row r="31">
      <c r="C31" s="0" t="str">
        <f t="shared" si="0"/>
      </c>
      <c r="I31" s="0" t="str">
        <f t="shared" si="1"/>
      </c>
    </row>
    <row r="32">
      <c r="C32" s="0" t="str">
        <f t="shared" si="0"/>
      </c>
      <c r="I32" s="0" t="str">
        <f t="shared" si="1"/>
      </c>
    </row>
    <row r="33">
      <c r="C33" s="0" t="str">
        <f t="shared" si="0"/>
      </c>
      <c r="I33" s="0" t="str">
        <f t="shared" si="1"/>
      </c>
    </row>
    <row r="34">
      <c r="C34" s="0" t="str">
        <f t="shared" si="0"/>
      </c>
      <c r="I34" s="0" t="str">
        <f t="shared" si="1"/>
      </c>
    </row>
    <row r="35">
      <c r="C35" s="0" t="str">
        <f t="shared" si="0"/>
      </c>
      <c r="I35" s="0" t="str">
        <f t="shared" si="1"/>
      </c>
    </row>
    <row r="36">
      <c r="C36" s="0" t="str">
        <f t="shared" si="0"/>
      </c>
      <c r="I36" s="0" t="str">
        <f t="shared" si="1"/>
      </c>
    </row>
    <row r="37">
      <c r="C37" s="0" t="str">
        <f t="shared" si="0"/>
      </c>
      <c r="I37" s="0" t="str">
        <f t="shared" si="1"/>
      </c>
    </row>
    <row r="38">
      <c r="C38" s="0" t="str">
        <f t="shared" si="0"/>
      </c>
      <c r="I38" s="0" t="str">
        <f t="shared" si="1"/>
      </c>
    </row>
    <row r="39">
      <c r="C39" s="0" t="str">
        <f t="shared" si="0"/>
      </c>
      <c r="I39" s="0" t="str">
        <f t="shared" si="1"/>
      </c>
    </row>
    <row r="40">
      <c r="C40" s="0" t="str">
        <f t="shared" si="0"/>
      </c>
      <c r="I40" s="0" t="str">
        <f t="shared" si="1"/>
      </c>
    </row>
    <row r="41">
      <c r="C41" s="0" t="str">
        <f t="shared" si="0"/>
      </c>
      <c r="I41" s="0" t="str">
        <f t="shared" si="1"/>
      </c>
    </row>
    <row r="42">
      <c r="C42" s="0" t="str">
        <f t="shared" si="0"/>
      </c>
      <c r="I42" s="0" t="str">
        <f t="shared" si="1"/>
      </c>
    </row>
    <row r="43">
      <c r="C43" s="0" t="str">
        <f t="shared" si="0"/>
      </c>
      <c r="I43" s="0" t="str">
        <f t="shared" si="1"/>
      </c>
    </row>
    <row r="44">
      <c r="C44" s="0" t="str">
        <f t="shared" si="0"/>
      </c>
      <c r="I44" s="0" t="str">
        <f t="shared" si="1"/>
      </c>
    </row>
    <row r="45">
      <c r="C45" s="0" t="str">
        <f t="shared" si="0"/>
      </c>
      <c r="I45" s="0" t="str">
        <f t="shared" si="1"/>
      </c>
    </row>
    <row r="46">
      <c r="C46" s="0" t="str">
        <f t="shared" si="0"/>
      </c>
      <c r="I46" s="0" t="str">
        <f t="shared" si="1"/>
      </c>
    </row>
    <row r="47">
      <c r="C47" s="0" t="str">
        <f t="shared" si="0"/>
      </c>
      <c r="I47" s="0" t="str">
        <f t="shared" si="1"/>
      </c>
    </row>
    <row r="48">
      <c r="C48" s="0" t="str">
        <f t="shared" si="0"/>
      </c>
      <c r="I48" s="0" t="str">
        <f t="shared" si="1"/>
      </c>
    </row>
    <row r="49">
      <c r="C49" s="0" t="str">
        <f t="shared" si="0"/>
      </c>
      <c r="I49" s="0" t="str">
        <f t="shared" si="1"/>
      </c>
    </row>
    <row r="50">
      <c r="C50" s="0" t="str">
        <f t="shared" si="0"/>
      </c>
      <c r="I50" s="0" t="str">
        <f t="shared" si="1"/>
      </c>
    </row>
    <row r="51">
      <c r="C51" s="0" t="str">
        <f t="shared" si="0"/>
      </c>
      <c r="I51" s="0" t="str">
        <f t="shared" si="1"/>
      </c>
    </row>
    <row r="52">
      <c r="C52" s="0" t="str">
        <f t="shared" si="0"/>
      </c>
      <c r="I52" s="0" t="str">
        <f t="shared" si="1"/>
      </c>
    </row>
    <row r="53">
      <c r="C53" s="0" t="str">
        <f t="shared" si="0"/>
      </c>
      <c r="I53" s="0" t="str">
        <f t="shared" si="1"/>
      </c>
    </row>
    <row r="54">
      <c r="C54" s="0" t="str">
        <f t="shared" si="0"/>
      </c>
      <c r="I54" s="0" t="str">
        <f t="shared" si="1"/>
      </c>
    </row>
    <row r="55">
      <c r="C55" s="0" t="str">
        <f t="shared" si="0"/>
      </c>
      <c r="I55" s="0" t="str">
        <f t="shared" si="1"/>
      </c>
    </row>
    <row r="56">
      <c r="C56" s="0" t="str">
        <f ref="C56:C67" t="shared" si="2">IF(B56&lt;&gt;"",B56&amp;" ("&amp;A56&amp;")","")</f>
      </c>
      <c r="I56" s="0" t="str">
        <f t="shared" si="1"/>
      </c>
    </row>
    <row r="57">
      <c r="C57" s="0" t="str">
        <f t="shared" si="2"/>
      </c>
      <c r="I57" s="0" t="str">
        <f t="shared" si="1"/>
      </c>
    </row>
    <row r="58">
      <c r="C58" s="0" t="str">
        <f t="shared" si="2"/>
      </c>
      <c r="I58" s="0" t="str">
        <f t="shared" si="1"/>
      </c>
    </row>
    <row r="59">
      <c r="C59" s="0" t="str">
        <f t="shared" si="2"/>
      </c>
      <c r="I59" s="0" t="str">
        <f t="shared" si="1"/>
      </c>
    </row>
    <row r="60">
      <c r="C60" s="0" t="str">
        <f t="shared" si="2"/>
      </c>
      <c r="I60" s="0" t="str">
        <f t="shared" si="1"/>
      </c>
    </row>
    <row r="61">
      <c r="C61" s="0" t="str">
        <f t="shared" si="2"/>
      </c>
      <c r="I61" s="0" t="str">
        <f t="shared" si="1"/>
      </c>
    </row>
    <row r="62">
      <c r="C62" s="0" t="str">
        <f t="shared" si="2"/>
      </c>
      <c r="I62" s="0" t="str">
        <f t="shared" si="1"/>
      </c>
    </row>
    <row r="63">
      <c r="C63" s="0" t="str">
        <f t="shared" si="2"/>
      </c>
      <c r="I63" s="0" t="str">
        <f t="shared" si="1"/>
      </c>
    </row>
    <row r="64">
      <c r="C64" s="0" t="str">
        <f t="shared" si="2"/>
      </c>
      <c r="I64" s="0" t="str">
        <f t="shared" si="1"/>
      </c>
    </row>
    <row r="65">
      <c r="C65" s="0" t="str">
        <f t="shared" si="2"/>
      </c>
      <c r="I65" s="0" t="str">
        <f t="shared" si="1"/>
      </c>
    </row>
    <row r="66">
      <c r="C66" s="0" t="str">
        <f t="shared" si="2"/>
      </c>
      <c r="I66" s="0" t="str">
        <f t="shared" si="1"/>
      </c>
    </row>
    <row r="67">
      <c r="C67" s="0" t="str">
        <f t="shared" si="2"/>
      </c>
      <c r="I67" s="0" t="str">
        <f t="shared" si="1"/>
      </c>
    </row>
    <row r="68">
      <c r="C68" s="0" t="str">
        <f ref="C68:C131" t="shared" si="3">IF(B68&lt;&gt;"",B68&amp;" ("&amp;A68&amp;")","")</f>
      </c>
      <c r="I68" s="0" t="str">
        <f ref="I68:I131" t="shared" si="4">IF(H68&lt;&gt;"",H68&amp;" ("&amp;G68&amp;")","")</f>
      </c>
    </row>
    <row r="69">
      <c r="C69" s="0" t="str">
        <f t="shared" si="3"/>
      </c>
      <c r="I69" s="0" t="str">
        <f t="shared" si="4"/>
      </c>
    </row>
    <row r="70">
      <c r="C70" s="0" t="str">
        <f t="shared" si="3"/>
      </c>
      <c r="I70" s="0" t="str">
        <f t="shared" si="4"/>
      </c>
    </row>
    <row r="71">
      <c r="C71" s="0" t="str">
        <f t="shared" si="3"/>
      </c>
      <c r="I71" s="0" t="str">
        <f t="shared" si="4"/>
      </c>
    </row>
    <row r="72">
      <c r="C72" s="0" t="str">
        <f t="shared" si="3"/>
      </c>
      <c r="I72" s="0" t="str">
        <f t="shared" si="4"/>
      </c>
    </row>
    <row r="73">
      <c r="C73" s="0" t="str">
        <f t="shared" si="3"/>
      </c>
      <c r="I73" s="0" t="str">
        <f t="shared" si="4"/>
      </c>
    </row>
    <row r="74">
      <c r="C74" s="0" t="str">
        <f t="shared" si="3"/>
      </c>
      <c r="I74" s="0" t="str">
        <f t="shared" si="4"/>
      </c>
    </row>
    <row r="75">
      <c r="C75" s="0" t="str">
        <f t="shared" si="3"/>
      </c>
      <c r="I75" s="0" t="str">
        <f t="shared" si="4"/>
      </c>
    </row>
    <row r="76">
      <c r="C76" s="0" t="str">
        <f t="shared" si="3"/>
      </c>
      <c r="I76" s="0" t="str">
        <f t="shared" si="4"/>
      </c>
    </row>
    <row r="77">
      <c r="C77" s="0" t="str">
        <f t="shared" si="3"/>
      </c>
      <c r="I77" s="0" t="str">
        <f t="shared" si="4"/>
      </c>
    </row>
    <row r="78">
      <c r="C78" s="0" t="str">
        <f t="shared" si="3"/>
      </c>
      <c r="I78" s="0" t="str">
        <f t="shared" si="4"/>
      </c>
    </row>
    <row r="79">
      <c r="C79" s="0" t="str">
        <f t="shared" si="3"/>
      </c>
      <c r="I79" s="0" t="str">
        <f t="shared" si="4"/>
      </c>
    </row>
    <row r="80">
      <c r="C80" s="0" t="str">
        <f t="shared" si="3"/>
      </c>
      <c r="I80" s="0" t="str">
        <f t="shared" si="4"/>
      </c>
    </row>
    <row r="81">
      <c r="C81" s="0" t="str">
        <f t="shared" si="3"/>
      </c>
      <c r="I81" s="0" t="str">
        <f t="shared" si="4"/>
      </c>
    </row>
    <row r="82">
      <c r="C82" s="0" t="str">
        <f t="shared" si="3"/>
      </c>
      <c r="I82" s="0" t="str">
        <f t="shared" si="4"/>
      </c>
    </row>
    <row r="83">
      <c r="C83" s="0" t="str">
        <f t="shared" si="3"/>
      </c>
      <c r="I83" s="0" t="str">
        <f t="shared" si="4"/>
      </c>
    </row>
    <row r="84">
      <c r="C84" s="0" t="str">
        <f t="shared" si="3"/>
      </c>
      <c r="I84" s="0" t="str">
        <f t="shared" si="4"/>
      </c>
    </row>
    <row r="85">
      <c r="C85" s="0" t="str">
        <f t="shared" si="3"/>
      </c>
      <c r="I85" s="0" t="str">
        <f t="shared" si="4"/>
      </c>
    </row>
    <row r="86">
      <c r="C86" s="0" t="str">
        <f t="shared" si="3"/>
      </c>
      <c r="I86" s="0" t="str">
        <f t="shared" si="4"/>
      </c>
    </row>
    <row r="87">
      <c r="C87" s="0" t="str">
        <f t="shared" si="3"/>
      </c>
      <c r="I87" s="0" t="str">
        <f t="shared" si="4"/>
      </c>
    </row>
    <row r="88">
      <c r="C88" s="0" t="str">
        <f t="shared" si="3"/>
      </c>
      <c r="I88" s="0" t="str">
        <f t="shared" si="4"/>
      </c>
    </row>
    <row r="89">
      <c r="C89" s="0" t="str">
        <f t="shared" si="3"/>
      </c>
      <c r="I89" s="0" t="str">
        <f t="shared" si="4"/>
      </c>
    </row>
    <row r="90">
      <c r="C90" s="0" t="str">
        <f t="shared" si="3"/>
      </c>
      <c r="I90" s="0" t="str">
        <f t="shared" si="4"/>
      </c>
    </row>
    <row r="91">
      <c r="C91" s="0" t="str">
        <f t="shared" si="3"/>
      </c>
      <c r="I91" s="0" t="str">
        <f t="shared" si="4"/>
      </c>
    </row>
    <row r="92">
      <c r="C92" s="0" t="str">
        <f t="shared" si="3"/>
      </c>
      <c r="I92" s="0" t="str">
        <f t="shared" si="4"/>
      </c>
    </row>
    <row r="93">
      <c r="C93" s="0" t="str">
        <f t="shared" si="3"/>
      </c>
      <c r="I93" s="0" t="str">
        <f t="shared" si="4"/>
      </c>
    </row>
    <row r="94">
      <c r="C94" s="0" t="str">
        <f t="shared" si="3"/>
      </c>
      <c r="I94" s="0" t="str">
        <f t="shared" si="4"/>
      </c>
    </row>
    <row r="95">
      <c r="C95" s="0" t="str">
        <f t="shared" si="3"/>
      </c>
      <c r="I95" s="0" t="str">
        <f t="shared" si="4"/>
      </c>
    </row>
    <row r="96">
      <c r="C96" s="0" t="str">
        <f t="shared" si="3"/>
      </c>
      <c r="I96" s="0" t="str">
        <f t="shared" si="4"/>
      </c>
    </row>
    <row r="97">
      <c r="C97" s="0" t="str">
        <f t="shared" si="3"/>
      </c>
      <c r="I97" s="0" t="str">
        <f t="shared" si="4"/>
      </c>
    </row>
    <row r="98">
      <c r="C98" s="0" t="str">
        <f t="shared" si="3"/>
      </c>
      <c r="I98" s="0" t="str">
        <f t="shared" si="4"/>
      </c>
    </row>
    <row r="99">
      <c r="C99" s="0" t="str">
        <f t="shared" si="3"/>
      </c>
      <c r="I99" s="0" t="str">
        <f t="shared" si="4"/>
      </c>
    </row>
    <row r="100">
      <c r="C100" s="0" t="str">
        <f t="shared" si="3"/>
      </c>
      <c r="I100" s="0" t="str">
        <f t="shared" si="4"/>
      </c>
    </row>
    <row r="101">
      <c r="C101" s="0" t="str">
        <f t="shared" si="3"/>
      </c>
      <c r="I101" s="0" t="str">
        <f t="shared" si="4"/>
      </c>
    </row>
    <row r="102">
      <c r="C102" s="0" t="str">
        <f t="shared" si="3"/>
      </c>
      <c r="I102" s="0" t="str">
        <f t="shared" si="4"/>
      </c>
    </row>
    <row r="103">
      <c r="C103" s="0" t="str">
        <f t="shared" si="3"/>
      </c>
      <c r="I103" s="0" t="str">
        <f t="shared" si="4"/>
      </c>
    </row>
    <row r="104">
      <c r="C104" s="0" t="str">
        <f t="shared" si="3"/>
      </c>
      <c r="I104" s="0" t="str">
        <f t="shared" si="4"/>
      </c>
    </row>
    <row r="105">
      <c r="C105" s="0" t="str">
        <f t="shared" si="3"/>
      </c>
      <c r="I105" s="0" t="str">
        <f t="shared" si="4"/>
      </c>
    </row>
    <row r="106">
      <c r="C106" s="0" t="str">
        <f t="shared" si="3"/>
      </c>
      <c r="I106" s="0" t="str">
        <f t="shared" si="4"/>
      </c>
    </row>
    <row r="107">
      <c r="C107" s="0" t="str">
        <f t="shared" si="3"/>
      </c>
      <c r="I107" s="0" t="str">
        <f t="shared" si="4"/>
      </c>
    </row>
    <row r="108">
      <c r="C108" s="0" t="str">
        <f t="shared" si="3"/>
      </c>
      <c r="I108" s="0" t="str">
        <f t="shared" si="4"/>
      </c>
    </row>
    <row r="109">
      <c r="C109" s="0" t="str">
        <f t="shared" si="3"/>
      </c>
      <c r="I109" s="0" t="str">
        <f t="shared" si="4"/>
      </c>
    </row>
    <row r="110">
      <c r="C110" s="0" t="str">
        <f t="shared" si="3"/>
      </c>
      <c r="I110" s="0" t="str">
        <f t="shared" si="4"/>
      </c>
    </row>
    <row r="111">
      <c r="C111" s="0" t="str">
        <f t="shared" si="3"/>
      </c>
      <c r="I111" s="0" t="str">
        <f t="shared" si="4"/>
      </c>
    </row>
    <row r="112">
      <c r="C112" s="0" t="str">
        <f t="shared" si="3"/>
      </c>
      <c r="I112" s="0" t="str">
        <f t="shared" si="4"/>
      </c>
    </row>
    <row r="113">
      <c r="C113" s="0" t="str">
        <f t="shared" si="3"/>
      </c>
      <c r="I113" s="0" t="str">
        <f t="shared" si="4"/>
      </c>
    </row>
    <row r="114">
      <c r="C114" s="0" t="str">
        <f t="shared" si="3"/>
      </c>
      <c r="I114" s="0" t="str">
        <f t="shared" si="4"/>
      </c>
    </row>
    <row r="115">
      <c r="C115" s="0" t="str">
        <f t="shared" si="3"/>
      </c>
      <c r="I115" s="0" t="str">
        <f t="shared" si="4"/>
      </c>
    </row>
    <row r="116">
      <c r="C116" s="0" t="str">
        <f t="shared" si="3"/>
      </c>
      <c r="I116" s="0" t="str">
        <f t="shared" si="4"/>
      </c>
    </row>
    <row r="117">
      <c r="C117" s="0" t="str">
        <f t="shared" si="3"/>
      </c>
      <c r="I117" s="0" t="str">
        <f t="shared" si="4"/>
      </c>
    </row>
    <row r="118">
      <c r="C118" s="0" t="str">
        <f t="shared" si="3"/>
      </c>
      <c r="I118" s="0" t="str">
        <f t="shared" si="4"/>
      </c>
    </row>
    <row r="119">
      <c r="C119" s="0" t="str">
        <f t="shared" si="3"/>
      </c>
      <c r="I119" s="0" t="str">
        <f t="shared" si="4"/>
      </c>
    </row>
    <row r="120">
      <c r="C120" s="0" t="str">
        <f t="shared" si="3"/>
      </c>
      <c r="I120" s="0" t="str">
        <f t="shared" si="4"/>
      </c>
    </row>
    <row r="121">
      <c r="C121" s="0" t="str">
        <f t="shared" si="3"/>
      </c>
      <c r="I121" s="0" t="str">
        <f t="shared" si="4"/>
      </c>
    </row>
    <row r="122">
      <c r="C122" s="0" t="str">
        <f t="shared" si="3"/>
      </c>
      <c r="I122" s="0" t="str">
        <f t="shared" si="4"/>
      </c>
    </row>
    <row r="123">
      <c r="C123" s="0" t="str">
        <f t="shared" si="3"/>
      </c>
      <c r="I123" s="0" t="str">
        <f t="shared" si="4"/>
      </c>
    </row>
    <row r="124">
      <c r="C124" s="0" t="str">
        <f t="shared" si="3"/>
      </c>
      <c r="I124" s="0" t="str">
        <f t="shared" si="4"/>
      </c>
    </row>
    <row r="125">
      <c r="C125" s="0" t="str">
        <f t="shared" si="3"/>
      </c>
      <c r="I125" s="0" t="str">
        <f t="shared" si="4"/>
      </c>
    </row>
    <row r="126">
      <c r="C126" s="0" t="str">
        <f t="shared" si="3"/>
      </c>
      <c r="I126" s="0" t="str">
        <f t="shared" si="4"/>
      </c>
    </row>
    <row r="127">
      <c r="C127" s="0" t="str">
        <f t="shared" si="3"/>
      </c>
      <c r="I127" s="0" t="str">
        <f t="shared" si="4"/>
      </c>
    </row>
    <row r="128">
      <c r="C128" s="0" t="str">
        <f t="shared" si="3"/>
      </c>
      <c r="I128" s="0" t="str">
        <f t="shared" si="4"/>
      </c>
    </row>
    <row r="129">
      <c r="C129" s="0" t="str">
        <f t="shared" si="3"/>
      </c>
      <c r="I129" s="0" t="str">
        <f t="shared" si="4"/>
      </c>
    </row>
    <row r="130">
      <c r="C130" s="0" t="str">
        <f t="shared" si="3"/>
      </c>
      <c r="I130" s="0" t="str">
        <f t="shared" si="4"/>
      </c>
    </row>
    <row r="131">
      <c r="C131" s="0" t="str">
        <f t="shared" si="3"/>
      </c>
      <c r="I131" s="0" t="str">
        <f t="shared" si="4"/>
      </c>
    </row>
    <row r="132">
      <c r="C132" s="0" t="str">
        <f ref="C132:C150" t="shared" si="5">IF(B132&lt;&gt;"",B132&amp;" ("&amp;A132&amp;")","")</f>
      </c>
      <c r="I132" s="0" t="str">
        <f ref="I132:I150" t="shared" si="6">IF(H132&lt;&gt;"",H132&amp;" ("&amp;G132&amp;")","")</f>
      </c>
    </row>
    <row r="133">
      <c r="C133" s="0" t="str">
        <f t="shared" si="5"/>
      </c>
      <c r="I133" s="0" t="str">
        <f t="shared" si="6"/>
      </c>
    </row>
    <row r="134">
      <c r="C134" s="0" t="str">
        <f t="shared" si="5"/>
      </c>
      <c r="I134" s="0" t="str">
        <f t="shared" si="6"/>
      </c>
    </row>
    <row r="135">
      <c r="C135" s="0" t="str">
        <f t="shared" si="5"/>
      </c>
      <c r="I135" s="0" t="str">
        <f t="shared" si="6"/>
      </c>
    </row>
    <row r="136">
      <c r="C136" s="0" t="str">
        <f t="shared" si="5"/>
      </c>
      <c r="I136" s="0" t="str">
        <f t="shared" si="6"/>
      </c>
    </row>
    <row r="137">
      <c r="C137" s="0" t="str">
        <f t="shared" si="5"/>
      </c>
      <c r="I137" s="0" t="str">
        <f t="shared" si="6"/>
      </c>
    </row>
    <row r="138">
      <c r="C138" s="0" t="str">
        <f t="shared" si="5"/>
      </c>
      <c r="I138" s="0" t="str">
        <f t="shared" si="6"/>
      </c>
    </row>
    <row r="139">
      <c r="C139" s="0" t="str">
        <f t="shared" si="5"/>
      </c>
      <c r="I139" s="0" t="str">
        <f t="shared" si="6"/>
      </c>
    </row>
    <row r="140">
      <c r="C140" s="0" t="str">
        <f t="shared" si="5"/>
      </c>
      <c r="I140" s="0" t="str">
        <f t="shared" si="6"/>
      </c>
    </row>
    <row r="141">
      <c r="C141" s="0" t="str">
        <f t="shared" si="5"/>
      </c>
      <c r="I141" s="0" t="str">
        <f t="shared" si="6"/>
      </c>
    </row>
    <row r="142">
      <c r="C142" s="0" t="str">
        <f t="shared" si="5"/>
      </c>
      <c r="I142" s="0" t="str">
        <f t="shared" si="6"/>
      </c>
    </row>
    <row r="143">
      <c r="C143" s="0" t="str">
        <f t="shared" si="5"/>
      </c>
      <c r="I143" s="0" t="str">
        <f t="shared" si="6"/>
      </c>
    </row>
    <row r="144">
      <c r="C144" s="0" t="str">
        <f t="shared" si="5"/>
      </c>
      <c r="I144" s="0" t="str">
        <f t="shared" si="6"/>
      </c>
    </row>
    <row r="145">
      <c r="C145" s="0" t="str">
        <f t="shared" si="5"/>
      </c>
      <c r="I145" s="0" t="str">
        <f t="shared" si="6"/>
      </c>
    </row>
    <row r="146">
      <c r="C146" s="0" t="str">
        <f t="shared" si="5"/>
      </c>
      <c r="I146" s="0" t="str">
        <f t="shared" si="6"/>
      </c>
    </row>
    <row r="147">
      <c r="C147" s="0" t="str">
        <f t="shared" si="5"/>
      </c>
      <c r="I147" s="0" t="str">
        <f t="shared" si="6"/>
      </c>
    </row>
    <row r="148">
      <c r="C148" s="0" t="str">
        <f t="shared" si="5"/>
      </c>
      <c r="I148" s="0" t="str">
        <f t="shared" si="6"/>
      </c>
    </row>
    <row r="149">
      <c r="C149" s="0" t="str">
        <f t="shared" si="5"/>
      </c>
      <c r="I149" s="0" t="str">
        <f t="shared" si="6"/>
      </c>
    </row>
    <row r="150">
      <c r="C150" s="0" t="str">
        <f t="shared" si="5"/>
      </c>
      <c r="I150" s="0" t="str">
        <f t="shared" si="6"/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F25"/>
  <sheetViews>
    <sheetView tabSelected="1" workbookViewId="0">
      <selection activeCell="E4" sqref="E4"/>
    </sheetView>
  </sheetViews>
  <sheetFormatPr defaultRowHeight="15" x14ac:dyDescent="0.25"/>
  <cols>
    <col min="1" max="1" bestFit="1" width="22" customWidth="1" style="1"/>
    <col min="2" max="2" hidden="1" width="13" customWidth="1" style="1"/>
    <col min="3" max="3" width="28.5703125" customWidth="1" style="1"/>
    <col min="4" max="4" hidden="1" width="10.42578125" customWidth="1" style="1"/>
    <col min="5" max="5" width="10.42578125" customWidth="1" style="1"/>
    <col min="6" max="6" width="28.5703125" customWidth="1" style="1"/>
    <col min="7" max="16384" width="9.140625" customWidth="1" style="1"/>
  </cols>
  <sheetData>
    <row r="1" ht="26.25">
      <c r="A1" s="21" t="s">
        <v>77</v>
      </c>
      <c r="B1" s="21"/>
      <c r="C1" s="21"/>
      <c r="D1" s="21"/>
      <c r="E1" s="21"/>
      <c r="F1" s="21"/>
    </row>
    <row r="3">
      <c r="A3" s="1" t="s">
        <v>78</v>
      </c>
      <c r="C3" s="1" t="s">
        <v>79</v>
      </c>
      <c r="E3" s="1" t="s">
        <v>80</v>
      </c>
      <c r="F3" s="1" t="s">
        <v>81</v>
      </c>
    </row>
    <row r="4">
      <c r="A4" s="17">
        <v>185</v>
      </c>
      <c r="B4" s="17"/>
      <c r="C4" s="1" t="s">
        <v>82</v>
      </c>
      <c r="E4" s="18">
        <v>44275</v>
      </c>
      <c r="F4" s="19" t="s">
        <v>83</v>
      </c>
    </row>
    <row r="7">
      <c r="C7" s="1" t="s">
        <v>13</v>
      </c>
      <c r="F7" s="1" t="s">
        <v>17</v>
      </c>
    </row>
    <row r="8">
      <c r="A8" s="2" t="s">
        <v>11</v>
      </c>
      <c r="B8" s="2"/>
      <c r="C8" s="20" t="s">
        <v>84</v>
      </c>
      <c r="F8" s="20" t="s">
        <v>85</v>
      </c>
    </row>
    <row r="10">
      <c r="A10" s="2" t="s">
        <v>86</v>
      </c>
      <c r="B10" s="2"/>
    </row>
    <row r="11">
      <c r="A11" s="1" t="s">
        <v>87</v>
      </c>
      <c r="B11" s="1" t="str">
        <f>IFERROR(INDEX(homePlayerNames,MATCH(Opsætning!C11,homeTeamPlayers,)),"")</f>
      </c>
      <c r="C11" s="20"/>
      <c r="D11" s="1" t="str">
        <f>IFERROR(INDEX(awayPlayerNames,MATCH(Opsætning!F11,awayTeamPlayers,)),"")</f>
      </c>
      <c r="F11" s="20"/>
    </row>
    <row r="12">
      <c r="A12" s="1" t="s">
        <v>88</v>
      </c>
      <c r="B12" s="1" t="str">
        <f>IFERROR(INDEX(homePlayerNames,MATCH(Opsætning!C12,homeTeamPlayers,)),"")</f>
      </c>
      <c r="C12" s="20"/>
      <c r="D12" s="1" t="str">
        <f>IFERROR(INDEX(awayPlayerNames,MATCH(Opsætning!F12,awayTeamPlayers,)),"")</f>
      </c>
      <c r="F12" s="20"/>
    </row>
    <row r="14">
      <c r="A14" s="2" t="s">
        <v>89</v>
      </c>
      <c r="B14" s="2"/>
    </row>
    <row r="15">
      <c r="A15" s="1" t="s">
        <v>87</v>
      </c>
      <c r="B15" s="1" t="str">
        <f>IFERROR(INDEX(homePlayerNames,MATCH(Opsætning!C15,homeTeamPlayers,)),"")</f>
      </c>
      <c r="C15" s="20"/>
      <c r="D15" s="1" t="str">
        <f>IFERROR(INDEX(awayPlayerNames,MATCH(Opsætning!F15,awayTeamPlayers,)),"")</f>
      </c>
      <c r="F15" s="20"/>
    </row>
    <row r="16">
      <c r="A16" s="1" t="s">
        <v>88</v>
      </c>
      <c r="B16" s="1" t="str">
        <f>IFERROR(INDEX(homePlayerNames,MATCH(Opsætning!C16,homeTeamPlayers,)),"")</f>
      </c>
      <c r="C16" s="20"/>
      <c r="D16" s="1" t="str">
        <f>IFERROR(INDEX(awayPlayerNames,MATCH(Opsætning!F16,awayTeamPlayers,)),"")</f>
      </c>
      <c r="F16" s="20"/>
    </row>
    <row r="18">
      <c r="A18" s="2" t="s">
        <v>90</v>
      </c>
      <c r="B18" s="1" t="str">
        <f>IFERROR(INDEX(homePlayerNames,MATCH(Opsætning!C18,homeTeamPlayers,)),"")</f>
      </c>
      <c r="C18" s="20"/>
      <c r="D18" s="1" t="str">
        <f>IFERROR(INDEX(awayPlayerNames,MATCH(Opsætning!F18,awayTeamPlayers,)),"")</f>
      </c>
      <c r="F18" s="20"/>
    </row>
    <row r="21">
      <c r="B21" s="1" t="str">
        <f>homeD1P1</f>
      </c>
      <c r="D21" s="1" t="str">
        <f>AwayD1P1</f>
      </c>
    </row>
    <row r="22">
      <c r="B22" s="1" t="str">
        <f>HomeD1P2</f>
      </c>
      <c r="D22" s="1" t="str">
        <f>AwayD1P2</f>
      </c>
    </row>
    <row r="23">
      <c r="B23" s="1" t="str">
        <f>HomeD2P1</f>
      </c>
      <c r="D23" s="1" t="str">
        <f>AwayD2P1</f>
      </c>
    </row>
    <row r="24">
      <c r="B24" s="1" t="str">
        <f>HomeD2P2</f>
      </c>
      <c r="D24" s="1" t="str">
        <f>AwayD2P2</f>
      </c>
    </row>
    <row r="25">
      <c r="B25" s="1" t="str">
        <f>HomeRes</f>
      </c>
      <c r="D25" s="1" t="str">
        <f>AwayRes</f>
      </c>
    </row>
  </sheetData>
  <mergeCells>
    <mergeCell ref="A1:F1"/>
  </mergeCells>
  <dataValidations count="2">
    <dataValidation type="list" allowBlank="1" showInputMessage="1" showErrorMessage="1" sqref="C11:C12 C15:C16 C18" xr:uid="{EDD67D53-73C4-4A4D-9303-BED1A6C1F21B}">
      <formula1>homeTeamPlayers</formula1>
    </dataValidation>
    <dataValidation type="list" allowBlank="1" showInputMessage="1" showErrorMessage="1" sqref="F11:F12 F15:F16 F18" xr:uid="{849B78FE-1FED-4A96-90FC-97F92CE326B2}">
      <formula1>awayTeamPlayers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26" hidden="1" width="9.140625" customWidth="1" style="1"/>
    <col min="27" max="27" hidden="1" width="13.5703125" customWidth="1" style="1"/>
    <col min="28" max="34" hidden="1" width="0" customWidth="1" style="1"/>
    <col min="35" max="16384" hidden="1" width="9.140625" customWidth="1" style="1"/>
  </cols>
  <sheetData>
    <row r="1" ht="26.25">
      <c r="B1" s="21" t="s">
        <v>16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9" t="str">
        <f>IFERROR(homeD1P1,"")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9" t="str">
        <f>IFERROR(HomeD2P1,"")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HomeRes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9" t="str">
        <f>IFERROR(HomeD1P2,"")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9" t="str">
        <f>IFERROR(HomeD2P2,"")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AG9" s="1" t="str">
        <f>G7</f>
      </c>
      <c r="AH9" s="1" t="str">
        <f>IF(H7&lt;&gt;"",H7,"")</f>
      </c>
    </row>
    <row r="10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10</v>
      </c>
      <c r="P11" s="5"/>
      <c r="Q11" s="5"/>
      <c r="R11" s="5"/>
      <c r="S11" s="5"/>
      <c r="T11" s="5"/>
      <c r="U11" s="5"/>
      <c r="V11" s="5"/>
      <c r="W11" s="5"/>
      <c r="X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9" t="str">
        <f>IFERROR(AwayD1P1,"")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9" t="str">
        <f>IFERROR(AwayD2P1,"")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SUM(E10,J10,P6)</f>
        <v>3</v>
      </c>
      <c r="N12" s="8">
        <f>SUM(M12:M12)</f>
        <v>3</v>
      </c>
      <c r="AA12" s="1" t="str">
        <f>AwayRes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9" t="str">
        <f>IFERROR(AwayD1P2,"")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9" t="str">
        <f>IFERROR(AwayD2P2,"")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SUM(E16,J16,P7)</f>
        <v>3</v>
      </c>
      <c r="N13" s="8">
        <f>SUM(M13:M13)</f>
        <v>3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6:A10"/>
    <mergeCell ref="A12:A16"/>
    <mergeCell ref="B1:J1"/>
    <mergeCell ref="L3:P3"/>
    <mergeCell ref="B3:E3"/>
    <mergeCell ref="G3:J3"/>
    <mergeCell ref="L9:N10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19" hidden="1" width="9.140625" customWidth="1" style="1"/>
    <col min="20" max="20" hidden="1" width="12.5703125" customWidth="1" style="1"/>
    <col min="21" max="16384" hidden="1" width="9.140625" customWidth="1" style="1"/>
  </cols>
  <sheetData>
    <row r="1" ht="26.25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1'!C6&lt;&gt;"",'Serie 1'!B6,IF(serie1hjemmeok,'Serie 1'!$AA$6,""))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1'!H6&lt;&gt;"",'Serie 1'!G6,IF(serie1hjemmeok,'Serie 1'!$AA$6,""))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1'!C7&lt;&gt;"",'Serie 1'!B7,IF(serie1hjemmeok,'Serie 1'!$AA$6,""))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1'!H7&lt;&gt;"",'Serie 1'!G7,IF(serie1hjemmeok,'Serie 1'!$AA$6,""))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10</v>
      </c>
      <c r="Q11" s="5"/>
      <c r="R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1'!H12&lt;&gt;"",'Serie 1'!G12,IF(serie1udeok,'Serie 1'!$AA$12,""))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1'!C12&lt;&gt;"",'Serie 1'!B12,IF(serie1udeok,'Serie 1'!$AA$12,""))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1'!M12</f>
        <v>3</v>
      </c>
      <c r="N12" s="9">
        <f>SUM(E10,J10,P6)</f>
        <v>3</v>
      </c>
      <c r="O12" s="8">
        <f>SUM(M12:N12)</f>
        <v>6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1'!H13&lt;&gt;"",'Serie 1'!G13,IF(serie1udeok,'Serie 1'!$AA$12,""))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1'!C13&lt;&gt;"",'Serie 1'!B13,IF(serie1udeok,'Serie 1'!$AA$12,""))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1'!M13</f>
        <v>3</v>
      </c>
      <c r="N13" s="9">
        <f>SUM(E16,J16,P7)</f>
        <v>3</v>
      </c>
      <c r="O13" s="8">
        <f>SUM(M13:N13)</f>
        <v>6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A12:A16"/>
    <mergeCell ref="L3:P3"/>
    <mergeCell ref="B1:J1"/>
    <mergeCell ref="B3:E3"/>
    <mergeCell ref="G3:J3"/>
    <mergeCell ref="L9:O10"/>
    <mergeCell ref="A6:A10"/>
  </mergeCells>
  <dataValidations count="2">
    <dataValidation type="list" allowBlank="1" showInputMessage="1" showErrorMessage="1" sqref="B6:B7 G6:G7" xr:uid="{D00007B8-3AB1-40DA-AAF3-2631B22EB77A}">
      <formula1>homePlayersActive</formula1>
    </dataValidation>
    <dataValidation type="list" allowBlank="1" showInputMessage="1" showErrorMessage="1" sqref="B12:B13 G12:G13" xr:uid="{FC4585E9-8BE2-49D7-872B-C953A2C10B93}">
      <formula1>awayPlayersActive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93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  <c r="AA3" s="1" t="s">
        <v>4</v>
      </c>
      <c r="AC3" s="1" t="s">
        <v>5</v>
      </c>
      <c r="AD3" s="1" t="s">
        <v>6</v>
      </c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  <c r="AA5" s="1" t="s">
        <v>13</v>
      </c>
      <c r="AC5" s="1">
        <f>COUNTBLANK(C6:C8)</f>
        <v>3</v>
      </c>
      <c r="AD5" s="1">
        <f>COUNTBLANK(H6:H8)</f>
        <v>3</v>
      </c>
    </row>
    <row r="6" ht="15" customHeight="1">
      <c r="A6" s="22" t="s">
        <v>13</v>
      </c>
      <c r="B6" s="7" t="str">
        <f>IF('Serie 2'!H6&lt;&gt;"",'Serie 2'!G6,IF(serie2hjemmeok,'Serie 2'!$AA$6,""))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2'!C6&lt;&gt;"",'Serie 2'!B6,IF(serie2hjemmeok,'Serie 2'!$AA$6,""))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A6" s="1" t="str">
        <f>'Serie 1'!AA8</f>
      </c>
      <c r="AC6" s="1" t="str">
        <f>IF(AC5=1,"ok",IF(AC5&gt;1,forlidt,formange))</f>
        <v>Mangler indtastninger</v>
      </c>
      <c r="AD6" s="1" t="str">
        <f>IF(AD5=1,"ok",IF(AD5&gt;1,forlidt,formange))</f>
        <v>Mangler indtastninger</v>
      </c>
      <c r="AG6" s="13" t="str">
        <f>B6</f>
      </c>
      <c r="AH6" s="13" t="str">
        <f>IF(C6&lt;&gt;"",C6,"")</f>
      </c>
    </row>
    <row r="7">
      <c r="A7" s="22"/>
      <c r="B7" s="7" t="str">
        <f>IF('Serie 2'!H7&lt;&gt;"",'Serie 2'!G7,IF(serie2hjemmeok,'Serie 2'!$AA$6,""))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2'!C7&lt;&gt;"",'Serie 2'!B7,IF(serie2hjemmeok,'Serie 2'!$AA$6,""))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C7" s="1" t="str">
        <f>IF(C6="",B6,IF(C7="",B7,""))</f>
      </c>
      <c r="AD7" s="1" t="str">
        <f>IF(H6="",G6,IF(H7="",G7,""))</f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A8" s="1" t="str">
        <f>IF(COUNTIF(AC6:AD6,"ok")=2,AC8,"")</f>
      </c>
      <c r="AC8" s="1" t="str">
        <f>IF(AC7&lt;&gt;"",AC7,IF(AD7&lt;&gt;"",AD7,AA6))</f>
      </c>
      <c r="AD8" s="1" t="b">
        <f>IF(COUNTIF(AC6:AD6,"ok")=2,TRUE,FALSE)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93</v>
      </c>
      <c r="P11" s="6" t="s">
        <v>10</v>
      </c>
      <c r="R11" s="5"/>
      <c r="S11" s="5"/>
      <c r="AA11" s="1" t="s">
        <v>17</v>
      </c>
      <c r="AC11" s="1">
        <f>COUNTBLANK(C12:C14)</f>
        <v>3</v>
      </c>
      <c r="AD11" s="1">
        <f>COUNTBLANK(H12:H14)</f>
        <v>3</v>
      </c>
    </row>
    <row r="12" ht="15" customHeight="1">
      <c r="A12" s="22" t="s">
        <v>17</v>
      </c>
      <c r="B12" s="7" t="str">
        <f>IF('Serie 2'!C12&lt;&gt;"",'Serie 2'!B12,IF(serie2udeok,'Serie 2'!$AA$12,""))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2'!H12&lt;&gt;"",'Serie 2'!G12,IF(serie2udeok,'Serie 2'!$AA$12,""))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2'!M12</f>
        <v>3</v>
      </c>
      <c r="N12" s="9">
        <f>'Serie 2'!N12</f>
        <v>3</v>
      </c>
      <c r="O12" s="9">
        <f>SUM(E10,J10,P6)</f>
        <v>3</v>
      </c>
      <c r="P12" s="8">
        <f>SUM(M12:O12)</f>
        <v>9</v>
      </c>
      <c r="AA12" s="1" t="str">
        <f>'Serie 1'!AA14</f>
      </c>
      <c r="AC12" s="1" t="str">
        <f>IF(AC11=1,"ok",IF(AC11&gt;1,forlidt,formange))</f>
        <v>Mangler indtastninger</v>
      </c>
      <c r="AD12" s="1" t="str">
        <f>IF(AD11=1,"ok",IF(AD11&gt;1,forlidt,formange))</f>
        <v>Mangler indtastninger</v>
      </c>
      <c r="AG12" s="1" t="str">
        <f>B12</f>
      </c>
      <c r="AH12" s="13" t="str">
        <f>IF(C12&lt;&gt;"",C12,"")</f>
      </c>
    </row>
    <row r="13">
      <c r="A13" s="22"/>
      <c r="B13" s="7" t="str">
        <f>IF('Serie 2'!C13&lt;&gt;"",'Serie 2'!B13,IF(serie2udeok,'Serie 2'!$AA$12,""))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2'!H13&lt;&gt;"",'Serie 2'!G13,IF(serie2udeok,'Serie 2'!$AA$12,""))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2'!M13</f>
        <v>3</v>
      </c>
      <c r="N13" s="9">
        <f>'Serie 2'!N13</f>
        <v>3</v>
      </c>
      <c r="O13" s="9">
        <f>SUM(E16,J16,P7)</f>
        <v>3</v>
      </c>
      <c r="P13" s="8">
        <f>SUM(M13:O13)</f>
        <v>9</v>
      </c>
      <c r="AC13" s="1" t="str">
        <f>IF(C12="",B12,IF(C13="",B13,""))</f>
      </c>
      <c r="AD13" s="1" t="str">
        <f>IF(H12="",G12,IF(H13="",G13,""))</f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A14" s="1" t="str">
        <f>IF(COUNTIF(AC12:AD12,"ok")=2,AC14,"")</f>
      </c>
      <c r="AC14" s="1" t="str">
        <f>IF(AC13&lt;&gt;"",AC13,IF(AD13&lt;&gt;"",AD13,AA12))</f>
      </c>
      <c r="AD14" s="1" t="b">
        <f>IF(COUNTIF(AC12:AD12,"ok")=2,TRUE,FALSE)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9:P10"/>
    <mergeCell ref="L3:P3"/>
    <mergeCell ref="A6:A10"/>
    <mergeCell ref="A12:A16"/>
    <mergeCell ref="B1:J1"/>
    <mergeCell ref="B3:E3"/>
    <mergeCell ref="G3:J3"/>
  </mergeCells>
  <dataValidations disablePrompts="1" count="2">
    <dataValidation type="list" allowBlank="1" showInputMessage="1" showErrorMessage="1" sqref="B6:B7 G6:G7" xr:uid="{AAA2471A-A848-4FB9-AFA5-856254F02C66}">
      <formula1>homePlayersActive</formula1>
    </dataValidation>
    <dataValidation type="list" allowBlank="1" showInputMessage="1" showErrorMessage="1" sqref="B12:B13 G12:G13" xr:uid="{7904636F-6C0B-43DD-B88E-6081C57CE5BB}">
      <formula1>awayPlayersActive</formula1>
    </dataValidation>
  </dataValidation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AH16"/>
  <sheetViews>
    <sheetView showGridLines="0" showRowColHeaders="0" zoomScaleNormal="100" workbookViewId="0">
      <selection activeCell="B1" sqref="B1:J1"/>
    </sheetView>
  </sheetViews>
  <sheetFormatPr defaultColWidth="0" defaultRowHeight="15" zeroHeight="1" x14ac:dyDescent="0.25"/>
  <cols>
    <col min="1" max="1" width="9.140625" customWidth="1" style="1"/>
    <col min="2" max="2" width="25" customWidth="1" style="1"/>
    <col min="3" max="5" width="7.140625" customWidth="1" style="1"/>
    <col min="6" max="6" width="9.140625" customWidth="1" style="1"/>
    <col min="7" max="7" width="25" customWidth="1" style="1"/>
    <col min="8" max="10" width="7.140625" customWidth="1" style="1"/>
    <col min="11" max="11" width="9.140625" customWidth="1" style="1"/>
    <col min="12" max="12" width="17.140625" customWidth="1" style="1"/>
    <col min="13" max="16" width="7.140625" customWidth="1" style="1"/>
    <col min="17" max="18" width="9.140625" customWidth="1" style="1"/>
    <col min="19" max="34" hidden="1" width="0" customWidth="1" style="1"/>
    <col min="35" max="16384" hidden="1" width="9.140625" customWidth="1" style="1"/>
  </cols>
  <sheetData>
    <row r="1" ht="26.25">
      <c r="B1" s="21" t="s">
        <v>94</v>
      </c>
      <c r="C1" s="21"/>
      <c r="D1" s="21"/>
      <c r="E1" s="21"/>
      <c r="F1" s="21"/>
      <c r="G1" s="21"/>
      <c r="H1" s="21"/>
      <c r="I1" s="21"/>
      <c r="J1" s="21"/>
    </row>
    <row r="2" ht="26.25">
      <c r="B2" s="12"/>
      <c r="C2" s="12"/>
      <c r="D2" s="12"/>
      <c r="E2" s="12"/>
      <c r="F2" s="12"/>
      <c r="G2" s="12"/>
      <c r="H2" s="12"/>
      <c r="I2" s="12"/>
      <c r="J2" s="12"/>
    </row>
    <row r="3" ht="18.75">
      <c r="B3" s="23" t="s">
        <v>1</v>
      </c>
      <c r="C3" s="23"/>
      <c r="D3" s="23"/>
      <c r="E3" s="23"/>
      <c r="G3" s="23" t="s">
        <v>2</v>
      </c>
      <c r="H3" s="23"/>
      <c r="I3" s="23"/>
      <c r="J3" s="23"/>
      <c r="L3" s="23" t="s">
        <v>3</v>
      </c>
      <c r="M3" s="23"/>
      <c r="N3" s="23"/>
      <c r="O3" s="23"/>
      <c r="P3" s="23"/>
    </row>
    <row r="4" s="13" customFormat="1">
      <c r="B4" s="11"/>
      <c r="C4" s="11"/>
      <c r="D4" s="11"/>
      <c r="E4" s="11"/>
      <c r="G4" s="11"/>
      <c r="H4" s="11"/>
      <c r="I4" s="11"/>
      <c r="J4" s="11"/>
      <c r="L4" s="11"/>
      <c r="M4" s="11"/>
      <c r="N4" s="11"/>
      <c r="O4" s="11"/>
      <c r="P4" s="11"/>
    </row>
    <row r="5">
      <c r="B5" s="2" t="s">
        <v>7</v>
      </c>
      <c r="C5" s="6" t="s">
        <v>8</v>
      </c>
      <c r="D5" s="6" t="s">
        <v>9</v>
      </c>
      <c r="E5" s="6" t="s">
        <v>10</v>
      </c>
      <c r="G5" s="2" t="s">
        <v>7</v>
      </c>
      <c r="H5" s="6" t="s">
        <v>8</v>
      </c>
      <c r="I5" s="6" t="s">
        <v>9</v>
      </c>
      <c r="J5" s="6" t="s">
        <v>10</v>
      </c>
      <c r="L5" s="2" t="s">
        <v>11</v>
      </c>
      <c r="M5" s="6" t="s">
        <v>8</v>
      </c>
      <c r="N5" s="6" t="s">
        <v>9</v>
      </c>
      <c r="O5" s="6" t="s">
        <v>10</v>
      </c>
      <c r="P5" s="6" t="s">
        <v>12</v>
      </c>
    </row>
    <row r="6" ht="15" customHeight="1">
      <c r="A6" s="22" t="s">
        <v>13</v>
      </c>
      <c r="B6" s="7" t="str">
        <f>IF('Serie 3'!C6&lt;&gt;"",'Serie 3'!B6,IF(serie3hjemmeok,'Serie 3'!$AA$6,""))</f>
      </c>
      <c r="C6" s="7"/>
      <c r="D6" s="9">
        <f>IFERROR(INDEX(homePlayerHcp,MATCH(B6,homePlayerNames,0)),0)</f>
        <v>0</v>
      </c>
      <c r="E6" s="9">
        <f>IF(C6&lt;&gt;"",SUM(C6:D6),0)</f>
        <v>0</v>
      </c>
      <c r="G6" s="10" t="str">
        <f>IF('Serie 3'!H6&lt;&gt;"",'Serie 3'!G6,IF(serie3hjemmeok,'Serie 3'!$AA$6,""))</f>
      </c>
      <c r="H6" s="10"/>
      <c r="I6" s="9">
        <f>IFERROR(INDEX(homePlayerHcp,MATCH(G6,homePlayerNames,0)),0)</f>
        <v>0</v>
      </c>
      <c r="J6" s="9">
        <f>IF(H6&lt;&gt;"",SUM(H6:I6),0)</f>
        <v>0</v>
      </c>
      <c r="L6" s="9" t="str">
        <f>homeTeam</f>
        <v>BK Nordkraft</v>
      </c>
      <c r="M6" s="9">
        <f>SUM(C9,H9)</f>
        <v>0</v>
      </c>
      <c r="N6" s="9">
        <f>SUM(D9,I9)</f>
        <v>0</v>
      </c>
      <c r="O6" s="9">
        <f>SUM(M6:N6)</f>
        <v>0</v>
      </c>
      <c r="P6" s="9">
        <f>IF(O6&gt;O7,2,IF(O6=O7,1,0))</f>
        <v>1</v>
      </c>
      <c r="AG6" s="13" t="str">
        <f>B6</f>
      </c>
      <c r="AH6" s="13" t="str">
        <f>IF(C6&lt;&gt;"",C6,"")</f>
      </c>
    </row>
    <row r="7">
      <c r="A7" s="22"/>
      <c r="B7" s="7" t="str">
        <f>IF('Serie 3'!C7&lt;&gt;"",'Serie 3'!B7,IF(serie3hjemmeok,'Serie 3'!$AA$6,""))</f>
      </c>
      <c r="C7" s="7"/>
      <c r="D7" s="9">
        <f>IFERROR(INDEX(homePlayerHcp,MATCH(B7,homePlayerNames,0)),0)</f>
        <v>0</v>
      </c>
      <c r="E7" s="9">
        <f>IF(C7&lt;&gt;"",SUM(C7:D7),0)</f>
        <v>0</v>
      </c>
      <c r="G7" s="10" t="str">
        <f>IF('Serie 3'!H7&lt;&gt;"",'Serie 3'!G7,IF(serie3hjemmeok,'Serie 3'!$AA$6,""))</f>
      </c>
      <c r="H7" s="10"/>
      <c r="I7" s="9">
        <f>IFERROR(INDEX(homePlayerHcp,MATCH(G7,homePlayerNames,0)),0)</f>
        <v>0</v>
      </c>
      <c r="J7" s="9">
        <f>IF(H7&lt;&gt;"",SUM(H7:I7),0)</f>
        <v>0</v>
      </c>
      <c r="L7" s="9" t="str">
        <f>awayTeam</f>
        <v>Five O' Clock</v>
      </c>
      <c r="M7" s="9">
        <f>SUM(C15,H15)</f>
        <v>0</v>
      </c>
      <c r="N7" s="9">
        <f>SUM(D15,I15)</f>
        <v>0</v>
      </c>
      <c r="O7" s="9">
        <f>SUM(M7:N7)</f>
        <v>0</v>
      </c>
      <c r="P7" s="9">
        <f>2-P6</f>
        <v>1</v>
      </c>
      <c r="AG7" s="13" t="str">
        <f>B7</f>
      </c>
      <c r="AH7" s="13" t="str">
        <f>IF(C7&lt;&gt;"",C7,"")</f>
      </c>
    </row>
    <row r="8">
      <c r="A8" s="22"/>
      <c r="B8" s="16" t="s">
        <v>14</v>
      </c>
      <c r="C8" s="7"/>
      <c r="D8" s="9">
        <v>0</v>
      </c>
      <c r="E8" s="9">
        <f>C8</f>
        <v>0</v>
      </c>
      <c r="G8" s="16" t="s">
        <v>14</v>
      </c>
      <c r="H8" s="10"/>
      <c r="I8" s="9">
        <v>0</v>
      </c>
      <c r="J8" s="9">
        <f>H8</f>
        <v>0</v>
      </c>
      <c r="AG8" s="1" t="str">
        <f>G6</f>
      </c>
      <c r="AH8" s="1" t="str">
        <f>IF(H6&lt;&gt;"",H6,"")</f>
      </c>
    </row>
    <row r="9" ht="15" customHeight="1">
      <c r="A9" s="22"/>
      <c r="B9" s="8" t="s">
        <v>10</v>
      </c>
      <c r="C9" s="8">
        <f>SUM(C6:C8)</f>
        <v>0</v>
      </c>
      <c r="D9" s="8">
        <f>IF(C6&lt;&gt;0,D6,0)+IF(C7&lt;&gt;"",D7,0)</f>
        <v>0</v>
      </c>
      <c r="E9" s="8">
        <f>SUM(E6:E8)</f>
        <v>0</v>
      </c>
      <c r="F9" s="2"/>
      <c r="G9" s="8" t="s">
        <v>10</v>
      </c>
      <c r="H9" s="8">
        <f>SUM(H6:H8)</f>
        <v>0</v>
      </c>
      <c r="I9" s="8">
        <f>IF(H6&lt;&gt;0,I6,0)+IF(H7&lt;&gt;"",I7,0)</f>
        <v>0</v>
      </c>
      <c r="J9" s="8">
        <f>SUM(J6:J8)</f>
        <v>0</v>
      </c>
      <c r="K9" s="2"/>
      <c r="L9" s="24" t="s">
        <v>15</v>
      </c>
      <c r="M9" s="24"/>
      <c r="N9" s="24"/>
      <c r="O9" s="24"/>
      <c r="P9" s="24"/>
      <c r="Q9" s="24"/>
      <c r="AG9" s="1" t="str">
        <f>G7</f>
      </c>
      <c r="AH9" s="1" t="str">
        <f>IF(H7&lt;&gt;"",H7,"")</f>
      </c>
    </row>
    <row r="10" ht="15" customHeight="1">
      <c r="A10" s="22"/>
      <c r="B10" s="8" t="s">
        <v>12</v>
      </c>
      <c r="C10" s="8"/>
      <c r="D10" s="8"/>
      <c r="E10" s="8">
        <f>IF(E9&gt;E15,2,IF(E9=E15,1,0))</f>
        <v>1</v>
      </c>
      <c r="F10" s="2"/>
      <c r="G10" s="8" t="s">
        <v>12</v>
      </c>
      <c r="H10" s="8"/>
      <c r="I10" s="8"/>
      <c r="J10" s="8">
        <f>IF(J9&gt;J15,2,IF(J9=J15,1,0))</f>
        <v>1</v>
      </c>
      <c r="K10" s="2"/>
      <c r="L10" s="24"/>
      <c r="M10" s="24"/>
      <c r="N10" s="24"/>
      <c r="O10" s="24"/>
      <c r="P10" s="24"/>
      <c r="Q10" s="24"/>
    </row>
    <row r="11">
      <c r="B11" s="2" t="s">
        <v>7</v>
      </c>
      <c r="C11" s="6" t="s">
        <v>8</v>
      </c>
      <c r="D11" s="6" t="s">
        <v>9</v>
      </c>
      <c r="E11" s="6" t="s">
        <v>10</v>
      </c>
      <c r="F11" s="2"/>
      <c r="G11" s="2" t="s">
        <v>7</v>
      </c>
      <c r="H11" s="6" t="s">
        <v>8</v>
      </c>
      <c r="I11" s="6" t="s">
        <v>9</v>
      </c>
      <c r="J11" s="6" t="s">
        <v>10</v>
      </c>
      <c r="K11" s="4"/>
      <c r="L11" s="2" t="s">
        <v>11</v>
      </c>
      <c r="M11" s="6" t="s">
        <v>16</v>
      </c>
      <c r="N11" s="6" t="s">
        <v>0</v>
      </c>
      <c r="O11" s="6" t="s">
        <v>93</v>
      </c>
      <c r="P11" s="6" t="s">
        <v>94</v>
      </c>
      <c r="Q11" s="6" t="s">
        <v>10</v>
      </c>
      <c r="S11" s="5"/>
      <c r="T11" s="5"/>
    </row>
    <row r="12" ht="15" customHeight="1">
      <c r="A12" s="22" t="s">
        <v>17</v>
      </c>
      <c r="B12" s="7" t="str">
        <f>IF('Serie 3'!H12&lt;&gt;"",'Serie 3'!G12,IF(serie3udeok,'Serie 3'!$AA$12,""))</f>
      </c>
      <c r="C12" s="7"/>
      <c r="D12" s="9">
        <f>IFERROR(INDEX(awayPlayerHcp,MATCH(B12,awayPlayerNames,0)),0)</f>
        <v>0</v>
      </c>
      <c r="E12" s="9">
        <f>IF(C12&lt;&gt;"",SUM(C12:D12),0)</f>
        <v>0</v>
      </c>
      <c r="G12" s="7" t="str">
        <f>IF('Serie 3'!C12&lt;&gt;"",'Serie 3'!B12,IF(serie3udeok,'Serie 3'!$AA$12,""))</f>
      </c>
      <c r="H12" s="10"/>
      <c r="I12" s="9">
        <f>IFERROR(INDEX(awayPlayerHcp,MATCH(G12,awayPlayerNames,0)),0)</f>
        <v>0</v>
      </c>
      <c r="J12" s="9">
        <f>IF(H12&lt;&gt;"",SUM(H12:I12),0)</f>
        <v>0</v>
      </c>
      <c r="L12" s="9" t="str">
        <f>homeTeam</f>
        <v>BK Nordkraft</v>
      </c>
      <c r="M12" s="9">
        <f>'Serie 3'!M12</f>
        <v>3</v>
      </c>
      <c r="N12" s="9">
        <f>'Serie 3'!N12</f>
        <v>3</v>
      </c>
      <c r="O12" s="9">
        <f>'Serie 3'!O12</f>
        <v>3</v>
      </c>
      <c r="P12" s="9">
        <f>SUM(E10,J10,P6)</f>
        <v>3</v>
      </c>
      <c r="Q12" s="8">
        <f>SUM(M12:P12)</f>
        <v>12</v>
      </c>
      <c r="AG12" s="1" t="str">
        <f>B12</f>
      </c>
      <c r="AH12" s="13" t="str">
        <f>IF(C12&lt;&gt;"",C12,"")</f>
      </c>
    </row>
    <row r="13">
      <c r="A13" s="22"/>
      <c r="B13" s="7" t="str">
        <f>IF('Serie 3'!H13&lt;&gt;"",'Serie 3'!G13,IF(serie3udeok,'Serie 3'!$AA$12,""))</f>
      </c>
      <c r="C13" s="7"/>
      <c r="D13" s="9">
        <f>IFERROR(INDEX(awayPlayerHcp,MATCH(B13,awayPlayerNames,0)),0)</f>
        <v>0</v>
      </c>
      <c r="E13" s="9">
        <f>IF(C13&lt;&gt;"",SUM(C13:D13),0)</f>
        <v>0</v>
      </c>
      <c r="G13" s="7" t="str">
        <f>IF('Serie 3'!C13&lt;&gt;"",'Serie 3'!B13,IF(serie3udeok,'Serie 3'!$AA$12,""))</f>
      </c>
      <c r="H13" s="10"/>
      <c r="I13" s="9">
        <f>IFERROR(INDEX(awayPlayerHcp,MATCH(G13,awayPlayerNames,0)),0)</f>
        <v>0</v>
      </c>
      <c r="J13" s="9">
        <f>IF(H13&lt;&gt;"",SUM(H13:I13),0)</f>
        <v>0</v>
      </c>
      <c r="L13" s="9" t="str">
        <f>awayTeam</f>
        <v>Five O' Clock</v>
      </c>
      <c r="M13" s="9">
        <f>'Serie 3'!M13</f>
        <v>3</v>
      </c>
      <c r="N13" s="9">
        <f>'Serie 3'!N13</f>
        <v>3</v>
      </c>
      <c r="O13" s="9">
        <f>'Serie 3'!O13</f>
        <v>3</v>
      </c>
      <c r="P13" s="9">
        <f>SUM(E16,J16,P7)</f>
        <v>3</v>
      </c>
      <c r="Q13" s="8">
        <f>SUM(M13:P13)</f>
        <v>12</v>
      </c>
      <c r="AG13" s="1" t="str">
        <f>B13</f>
      </c>
      <c r="AH13" s="13" t="str">
        <f>IF(C13&lt;&gt;"",C13,"")</f>
      </c>
    </row>
    <row r="14">
      <c r="A14" s="22"/>
      <c r="B14" s="16" t="s">
        <v>14</v>
      </c>
      <c r="C14" s="7"/>
      <c r="D14" s="9">
        <v>0</v>
      </c>
      <c r="E14" s="9">
        <f>C14</f>
        <v>0</v>
      </c>
      <c r="G14" s="16" t="s">
        <v>14</v>
      </c>
      <c r="H14" s="10"/>
      <c r="I14" s="9">
        <v>0</v>
      </c>
      <c r="J14" s="9">
        <f>H14</f>
        <v>0</v>
      </c>
      <c r="AG14" s="1" t="str">
        <f>G12</f>
      </c>
      <c r="AH14" s="1" t="str">
        <f>IF(H12&lt;&gt;"",H12,"")</f>
      </c>
    </row>
    <row r="15">
      <c r="A15" s="22"/>
      <c r="B15" s="8" t="s">
        <v>10</v>
      </c>
      <c r="C15" s="8">
        <f>SUM(C12:C14)</f>
        <v>0</v>
      </c>
      <c r="D15" s="8">
        <f>IF(C12&lt;&gt;0,D12,0)+IF(C13&lt;&gt;"",D13,0)</f>
        <v>0</v>
      </c>
      <c r="E15" s="8">
        <f>SUM(E12:E14)</f>
        <v>0</v>
      </c>
      <c r="G15" s="8" t="s">
        <v>10</v>
      </c>
      <c r="H15" s="8">
        <f>SUM(H12:H14)</f>
        <v>0</v>
      </c>
      <c r="I15" s="8">
        <f>IF(H12&lt;&gt;0,I12,0)+IF(H13&lt;&gt;"",I13,0)</f>
        <v>0</v>
      </c>
      <c r="J15" s="8">
        <f>SUM(J12:J14)</f>
        <v>0</v>
      </c>
      <c r="AG15" s="1" t="str">
        <f>G13</f>
      </c>
      <c r="AH15" s="1" t="str">
        <f>IF(H13&lt;&gt;"",H13,"")</f>
      </c>
    </row>
    <row r="16">
      <c r="A16" s="22"/>
      <c r="B16" s="8" t="s">
        <v>12</v>
      </c>
      <c r="C16" s="9"/>
      <c r="D16" s="9"/>
      <c r="E16" s="8">
        <f>2-E10</f>
        <v>1</v>
      </c>
      <c r="G16" s="8" t="s">
        <v>12</v>
      </c>
      <c r="H16" s="9"/>
      <c r="I16" s="9"/>
      <c r="J16" s="8">
        <f>2-J10</f>
        <v>1</v>
      </c>
    </row>
    <row r="17"/>
    <row r="18"/>
  </sheetData>
  <mergeCells>
    <mergeCell ref="L3:P3"/>
    <mergeCell ref="A6:A10"/>
    <mergeCell ref="A12:A16"/>
    <mergeCell ref="B1:J1"/>
    <mergeCell ref="B3:E3"/>
    <mergeCell ref="G3:J3"/>
    <mergeCell ref="L9:Q10"/>
  </mergeCells>
  <dataValidations count="2">
    <dataValidation type="list" allowBlank="1" showInputMessage="1" showErrorMessage="1" sqref="B6:B7 G6:G7" xr:uid="{1F926EFA-E3A6-4514-B242-CBFEAAE25E88}">
      <formula1>homePlayersActive</formula1>
    </dataValidation>
    <dataValidation type="list" allowBlank="1" showInputMessage="1" showErrorMessage="1" sqref="B12:B13 G12:G13" xr:uid="{A4F16228-64F7-403C-B3A1-61C29197A2D6}">
      <formula1>awayPlayersActive</formula1>
    </dataValidation>
  </dataValidation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1:I21"/>
  <sheetViews>
    <sheetView workbookViewId="0">
      <selection activeCell="J12" sqref="J12"/>
    </sheetView>
  </sheetViews>
  <sheetFormatPr defaultRowHeight="15" x14ac:dyDescent="0.25"/>
  <cols>
    <col min="1" max="1" width="9.140625" customWidth="1" style="1"/>
    <col min="2" max="2" width="25" customWidth="1" style="1"/>
    <col min="3" max="9" width="7.140625" customWidth="1" style="1"/>
    <col min="10" max="16384" width="9.140625" customWidth="1" style="1"/>
  </cols>
  <sheetData>
    <row r="1" ht="18.75">
      <c r="B1" s="23" t="str">
        <f>homeTeam</f>
        <v>BK Nordkraft</v>
      </c>
      <c r="C1" s="23"/>
      <c r="D1" s="23"/>
      <c r="E1" s="23"/>
      <c r="F1" s="23"/>
      <c r="G1" s="23"/>
      <c r="H1" s="23"/>
      <c r="I1" s="23"/>
    </row>
    <row r="2">
      <c r="B2" s="2" t="s">
        <v>7</v>
      </c>
      <c r="C2" s="6" t="s">
        <v>16</v>
      </c>
      <c r="D2" s="6" t="s">
        <v>0</v>
      </c>
      <c r="E2" s="6" t="s">
        <v>93</v>
      </c>
      <c r="F2" s="6" t="s">
        <v>94</v>
      </c>
      <c r="G2" s="6" t="s">
        <v>8</v>
      </c>
      <c r="H2" s="6" t="s">
        <v>9</v>
      </c>
      <c r="I2" s="6" t="s">
        <v>10</v>
      </c>
    </row>
    <row r="3">
      <c r="B3" s="9" t="str">
        <f>IFERROR(homeD1P1,"")</f>
      </c>
      <c r="C3" s="9" t="str">
        <f>IFERROR(INDEX(serie1score,MATCH($B3,serie1names,0)),"")</f>
      </c>
      <c r="D3" s="9" t="str">
        <f>IFERROR(INDEX(serie2score,MATCH($B3,serie2names,0)),"")</f>
      </c>
      <c r="E3" s="9" t="str">
        <f>IFERROR(INDEX(serie3score,MATCH($B3,serie3names,0)),"")</f>
      </c>
      <c r="F3" s="9" t="str">
        <f>IFERROR(INDEX(serie4score,MATCH($B3,serie4names,0)),"")</f>
      </c>
      <c r="G3" s="9">
        <f>SUM(C3:F3)</f>
        <v>0</v>
      </c>
      <c r="H3" s="9">
        <f>IFERROR((4-COUNTIF(C3:F3,""))*INDEX(homePlayerHcp,MATCH(B3,homePlayerNames,0)),0)</f>
        <v>0</v>
      </c>
      <c r="I3" s="8">
        <f>SUM(G3:H3)</f>
        <v>0</v>
      </c>
    </row>
    <row r="4">
      <c r="B4" s="9" t="str">
        <f>IFERROR(HomeD1P2,"")</f>
      </c>
      <c r="C4" s="9" t="str">
        <f>IFERROR(INDEX(serie1score,MATCH($B4,serie1names,0)),"")</f>
      </c>
      <c r="D4" s="9" t="str">
        <f>IFERROR(INDEX(serie2score,MATCH($B4,serie2names,0)),"")</f>
      </c>
      <c r="E4" s="9" t="str">
        <f>IFERROR(INDEX(serie3score,MATCH($B4,serie3names,0)),"")</f>
      </c>
      <c r="F4" s="9" t="str">
        <f>IFERROR(INDEX(serie4score,MATCH($B4,serie4names,0)),"")</f>
      </c>
      <c r="G4" s="9">
        <f ref="G4:G8" t="shared" si="0">SUM(C4:F4)</f>
        <v>0</v>
      </c>
      <c r="H4" s="9">
        <f>IFERROR((4-COUNTIF(C4:F4,""))*INDEX(homePlayerHcp,MATCH(B4,homePlayerNames,0)),0)</f>
        <v>0</v>
      </c>
      <c r="I4" s="8">
        <f ref="I4:I8" t="shared" si="1">SUM(G4:H4)</f>
        <v>0</v>
      </c>
    </row>
    <row r="5">
      <c r="B5" s="9" t="str">
        <f>IFERROR(HomeD2P1,"")</f>
      </c>
      <c r="C5" s="9" t="str">
        <f>IFERROR(INDEX(serie1score,MATCH($B5,serie1names,0)),"")</f>
      </c>
      <c r="D5" s="9" t="str">
        <f>IFERROR(INDEX(serie2score,MATCH($B5,serie2names,0)),"")</f>
      </c>
      <c r="E5" s="9" t="str">
        <f>IFERROR(INDEX(serie3score,MATCH($B5,serie3names,0)),"")</f>
      </c>
      <c r="F5" s="9" t="str">
        <f>IFERROR(INDEX(serie4score,MATCH($B5,serie4names,0)),"")</f>
      </c>
      <c r="G5" s="9">
        <f t="shared" si="0"/>
        <v>0</v>
      </c>
      <c r="H5" s="9">
        <f>IFERROR((4-COUNTIF(C5:F5,""))*INDEX(homePlayerHcp,MATCH(B5,homePlayerNames,0)),0)</f>
        <v>0</v>
      </c>
      <c r="I5" s="8">
        <f t="shared" si="1"/>
        <v>0</v>
      </c>
    </row>
    <row r="6">
      <c r="B6" s="9" t="str">
        <f>IFERROR(HomeD2P2,"")</f>
      </c>
      <c r="C6" s="9" t="str">
        <f>IFERROR(INDEX(serie1score,MATCH($B6,serie1names,0)),"")</f>
      </c>
      <c r="D6" s="9" t="str">
        <f>IFERROR(INDEX(serie2score,MATCH($B6,serie2names,0)),"")</f>
      </c>
      <c r="E6" s="9" t="str">
        <f>IFERROR(INDEX(serie3score,MATCH($B6,serie3names,0)),"")</f>
      </c>
      <c r="F6" s="9" t="str">
        <f>IFERROR(INDEX(serie4score,MATCH($B6,serie4names,0)),"")</f>
      </c>
      <c r="G6" s="9">
        <f t="shared" si="0"/>
        <v>0</v>
      </c>
      <c r="H6" s="9">
        <f>IFERROR((4-COUNTIF(C6:F6,""))*INDEX(homePlayerHcp,MATCH(B6,homePlayerNames,0)),0)</f>
        <v>0</v>
      </c>
      <c r="I6" s="8">
        <f t="shared" si="1"/>
        <v>0</v>
      </c>
    </row>
    <row r="7">
      <c r="B7" s="9" t="str">
        <f>IFERROR(HomeRes,"")</f>
      </c>
      <c r="C7" s="9" t="str">
        <f>IFERROR(INDEX(serie1score,MATCH($B7,serie1names,0)),"")</f>
      </c>
      <c r="D7" s="9" t="str">
        <f>IFERROR(INDEX(serie2score,MATCH($B7,serie2names,0)),"")</f>
      </c>
      <c r="E7" s="9" t="str">
        <f>IFERROR(INDEX(serie3score,MATCH($B7,serie3names,0)),"")</f>
      </c>
      <c r="F7" s="9" t="str">
        <f>IFERROR(INDEX(serie4score,MATCH($B7,serie4names,0)),"")</f>
      </c>
      <c r="G7" s="9">
        <f t="shared" si="0"/>
        <v>0</v>
      </c>
      <c r="H7" s="9">
        <f>IFERROR((4-COUNTIF(C7:F7,""))*INDEX(homePlayerHcp,MATCH(B7,homePlayerNames,0)),0)</f>
        <v>0</v>
      </c>
      <c r="I7" s="8">
        <f t="shared" si="1"/>
        <v>0</v>
      </c>
    </row>
    <row r="8">
      <c r="B8" s="14" t="s">
        <v>14</v>
      </c>
      <c r="C8" s="9" t="str">
        <f>IF(SUM('Serie 1'!C8,'Serie 1'!H8)=0,"",SUM('Serie 1'!C8,'Serie 1'!H8))</f>
      </c>
      <c r="D8" s="9" t="str">
        <f>IF(SUM('Serie 2'!C8,'Serie 2'!H8)=0,"",SUM('Serie 2'!C8,'Serie 2'!H8))</f>
      </c>
      <c r="E8" s="9" t="str">
        <f>IF(SUM('Serie 3'!C8,'Serie 3'!H8)=0,"",SUM('Serie 3'!C8,'Serie 3'!H8))</f>
      </c>
      <c r="F8" s="9" t="str">
        <f>IF(SUM('Serie 4'!C8,'Serie 4'!H8)=0,"",SUM('Serie 4'!C8,'Serie 4'!H8))</f>
      </c>
      <c r="G8" s="9">
        <f t="shared" si="0"/>
        <v>0</v>
      </c>
      <c r="H8" s="9">
        <v>0</v>
      </c>
      <c r="I8" s="8">
        <f t="shared" si="1"/>
        <v>0</v>
      </c>
    </row>
    <row r="9">
      <c r="B9" s="8" t="s">
        <v>10</v>
      </c>
      <c r="C9" s="8">
        <f>SUM(C3:C8)</f>
        <v>0</v>
      </c>
      <c r="D9" s="8">
        <f ref="D9:H9" t="shared" si="2">SUM(D3:D8)</f>
        <v>0</v>
      </c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>SUM(I3:I8)</f>
        <v>0</v>
      </c>
    </row>
    <row r="10">
      <c r="B10" s="8" t="s">
        <v>12</v>
      </c>
      <c r="C10" s="8">
        <f>'Serie 4'!M12</f>
        <v>3</v>
      </c>
      <c r="D10" s="8">
        <f>'Serie 4'!N12</f>
        <v>3</v>
      </c>
      <c r="E10" s="8">
        <f>'Serie 4'!O12</f>
        <v>3</v>
      </c>
      <c r="F10" s="8">
        <f>'Serie 4'!P12</f>
        <v>3</v>
      </c>
      <c r="G10" s="3"/>
      <c r="H10" s="3"/>
      <c r="I10" s="15">
        <f>SUM(C10:F10)</f>
        <v>12</v>
      </c>
    </row>
    <row r="12" ht="18.75">
      <c r="B12" s="23" t="str">
        <f>awayTeam</f>
        <v>Five O' Clock</v>
      </c>
      <c r="C12" s="23"/>
      <c r="D12" s="23"/>
      <c r="E12" s="23"/>
      <c r="F12" s="23"/>
      <c r="G12" s="23"/>
      <c r="H12" s="23"/>
      <c r="I12" s="23"/>
    </row>
    <row r="13">
      <c r="B13" s="2" t="s">
        <v>7</v>
      </c>
      <c r="C13" s="6" t="s">
        <v>16</v>
      </c>
      <c r="D13" s="6" t="s">
        <v>0</v>
      </c>
      <c r="E13" s="6" t="s">
        <v>93</v>
      </c>
      <c r="F13" s="6" t="s">
        <v>94</v>
      </c>
      <c r="G13" s="6" t="s">
        <v>8</v>
      </c>
      <c r="H13" s="6" t="s">
        <v>9</v>
      </c>
      <c r="I13" s="6" t="s">
        <v>10</v>
      </c>
    </row>
    <row r="14">
      <c r="B14" s="9" t="str">
        <f>IFERROR(AwayD1P1,"")</f>
      </c>
      <c r="C14" s="9" t="str">
        <f>IFERROR(INDEX(serie1score,MATCH($B14,serie1names,0)),"")</f>
      </c>
      <c r="D14" s="9" t="str">
        <f>IFERROR(INDEX(serie2score,MATCH($B14,serie2names,0)),"")</f>
      </c>
      <c r="E14" s="9" t="str">
        <f>IFERROR(INDEX(serie3score,MATCH($B14,serie3names,0)),"")</f>
      </c>
      <c r="F14" s="9" t="str">
        <f>IFERROR(INDEX(serie4score,MATCH($B14,serie4names,0)),"")</f>
      </c>
      <c r="G14" s="9">
        <f>SUM(C14:F14)</f>
        <v>0</v>
      </c>
      <c r="H14" s="9">
        <f>IFERROR((4-COUNTIF(C14:F14,""))*INDEX(awayPlayerHcp,MATCH(B14,awayPlayerNames,0)),0)</f>
        <v>0</v>
      </c>
      <c r="I14" s="8">
        <f>SUM(G14:H14)</f>
        <v>0</v>
      </c>
    </row>
    <row r="15">
      <c r="B15" s="9" t="str">
        <f>IFERROR(AwayD1P2,"")</f>
      </c>
      <c r="C15" s="9" t="str">
        <f>IFERROR(INDEX(serie1score,MATCH($B15,serie1names,0)),"")</f>
      </c>
      <c r="D15" s="9" t="str">
        <f>IFERROR(INDEX(serie2score,MATCH($B15,serie2names,0)),"")</f>
      </c>
      <c r="E15" s="9" t="str">
        <f>IFERROR(INDEX(serie3score,MATCH($B15,serie3names,0)),"")</f>
      </c>
      <c r="F15" s="9" t="str">
        <f>IFERROR(INDEX(serie4score,MATCH($B15,serie4names,0)),"")</f>
      </c>
      <c r="G15" s="9">
        <f ref="G15:G19" t="shared" si="3">SUM(C15:F15)</f>
        <v>0</v>
      </c>
      <c r="H15" s="9">
        <f>IFERROR((4-COUNTIF(C15:F15,""))*INDEX(awayPlayerHcp,MATCH(B15,awayPlayerNames,0)),0)</f>
        <v>0</v>
      </c>
      <c r="I15" s="8">
        <f ref="I15:I19" t="shared" si="4">SUM(G15:H15)</f>
        <v>0</v>
      </c>
    </row>
    <row r="16">
      <c r="B16" s="9" t="str">
        <f>IFERROR(AwayD2P1,"")</f>
      </c>
      <c r="C16" s="9" t="str">
        <f>IFERROR(INDEX(serie1score,MATCH($B16,serie1names,0)),"")</f>
      </c>
      <c r="D16" s="9" t="str">
        <f>IFERROR(INDEX(serie2score,MATCH($B16,serie2names,0)),"")</f>
      </c>
      <c r="E16" s="9" t="str">
        <f>IFERROR(INDEX(serie3score,MATCH($B16,serie3names,0)),"")</f>
      </c>
      <c r="F16" s="9" t="str">
        <f>IFERROR(INDEX(serie4score,MATCH($B16,serie4names,0)),"")</f>
      </c>
      <c r="G16" s="9">
        <f t="shared" si="3"/>
        <v>0</v>
      </c>
      <c r="H16" s="9">
        <f>IFERROR((4-COUNTIF(C16:F16,""))*INDEX(awayPlayerHcp,MATCH(B16,awayPlayerNames,0)),0)</f>
        <v>0</v>
      </c>
      <c r="I16" s="8">
        <f t="shared" si="4"/>
        <v>0</v>
      </c>
    </row>
    <row r="17">
      <c r="B17" s="9" t="str">
        <f>IFERROR(AwayD2P2,"")</f>
      </c>
      <c r="C17" s="9" t="str">
        <f>IFERROR(INDEX(serie1score,MATCH($B17,serie1names,0)),"")</f>
      </c>
      <c r="D17" s="9" t="str">
        <f>IFERROR(INDEX(serie2score,MATCH($B17,serie2names,0)),"")</f>
      </c>
      <c r="E17" s="9" t="str">
        <f>IFERROR(INDEX(serie3score,MATCH($B17,serie3names,0)),"")</f>
      </c>
      <c r="F17" s="9" t="str">
        <f>IFERROR(INDEX(serie4score,MATCH($B17,serie4names,0)),"")</f>
      </c>
      <c r="G17" s="9">
        <f t="shared" si="3"/>
        <v>0</v>
      </c>
      <c r="H17" s="9">
        <f>IFERROR((4-COUNTIF(C17:F17,""))*INDEX(awayPlayerHcp,MATCH(B17,awayPlayerNames,0)),0)</f>
        <v>0</v>
      </c>
      <c r="I17" s="8">
        <f t="shared" si="4"/>
        <v>0</v>
      </c>
    </row>
    <row r="18">
      <c r="B18" s="9" t="str">
        <f>IFERROR(AwayRes,"")</f>
      </c>
      <c r="C18" s="9" t="str">
        <f>IFERROR(INDEX(serie1score,MATCH($B18,serie1names,0)),"")</f>
      </c>
      <c r="D18" s="9" t="str">
        <f>IFERROR(INDEX(serie2score,MATCH($B18,serie2names,0)),"")</f>
      </c>
      <c r="E18" s="9" t="str">
        <f>IFERROR(INDEX(serie3score,MATCH($B18,serie3names,0)),"")</f>
      </c>
      <c r="F18" s="9" t="str">
        <f>IFERROR(INDEX(serie4score,MATCH($B18,serie4names,0)),"")</f>
      </c>
      <c r="G18" s="9">
        <f t="shared" si="3"/>
        <v>0</v>
      </c>
      <c r="H18" s="9">
        <f>IFERROR((4-COUNTIF(C18:F18,""))*INDEX(awayPlayerHcp,MATCH(B18,awayPlayerNames,0)),0)</f>
        <v>0</v>
      </c>
      <c r="I18" s="8">
        <f t="shared" si="4"/>
        <v>0</v>
      </c>
    </row>
    <row r="19">
      <c r="B19" s="14" t="s">
        <v>14</v>
      </c>
      <c r="C19" s="9" t="str">
        <f>IF(SUM('Serie 1'!C14,'Serie 1'!H14)=0,"",SUM('Serie 1'!C14,'Serie 1'!H14))</f>
      </c>
      <c r="D19" s="9" t="str">
        <f>IF(SUM('Serie 2'!C14,'Serie 2'!H14)=0,"",SUM('Serie 2'!C14,'Serie 2'!H14))</f>
      </c>
      <c r="E19" s="9" t="str">
        <f>IF(SUM('Serie 3'!C14,'Serie 3'!H14)=0,"",SUM('Serie 3'!C14,'Serie 3'!H14))</f>
      </c>
      <c r="F19" s="9" t="str">
        <f>IF(SUM('Serie 4'!C14,'Serie 4'!H14)=0,"",SUM('Serie 4'!C14,'Serie 4'!H14))</f>
      </c>
      <c r="G19" s="9">
        <f t="shared" si="3"/>
        <v>0</v>
      </c>
      <c r="H19" s="9">
        <v>0</v>
      </c>
      <c r="I19" s="8">
        <f t="shared" si="4"/>
        <v>0</v>
      </c>
    </row>
    <row r="20">
      <c r="B20" s="8" t="s">
        <v>10</v>
      </c>
      <c r="C20" s="8">
        <f>SUM(C14:C19)</f>
        <v>0</v>
      </c>
      <c r="D20" s="8">
        <f>SUM(D14:D19)</f>
        <v>0</v>
      </c>
      <c r="E20" s="8">
        <f>SUM(E14:E19)</f>
        <v>0</v>
      </c>
      <c r="F20" s="8">
        <f>SUM(F14:F19)</f>
        <v>0</v>
      </c>
      <c r="G20" s="8">
        <f>SUM(G14:G19)</f>
        <v>0</v>
      </c>
      <c r="H20" s="8">
        <f>SUM(H14:H19)</f>
        <v>0</v>
      </c>
      <c r="I20" s="8">
        <f>SUM(I14:I19)</f>
        <v>0</v>
      </c>
    </row>
    <row r="21">
      <c r="B21" s="8" t="s">
        <v>12</v>
      </c>
      <c r="C21" s="8">
        <f>'Serie 4'!M13</f>
        <v>3</v>
      </c>
      <c r="D21" s="8">
        <f>'Serie 4'!N13</f>
        <v>3</v>
      </c>
      <c r="E21" s="8">
        <f>'Serie 4'!O13</f>
        <v>3</v>
      </c>
      <c r="F21" s="8">
        <f>'Serie 4'!P13</f>
        <v>3</v>
      </c>
      <c r="G21" s="3"/>
      <c r="H21" s="3"/>
      <c r="I21" s="15">
        <f>SUM(C21:F21)</f>
        <v>12</v>
      </c>
    </row>
  </sheetData>
  <mergeCells>
    <mergeCell ref="B1:I1"/>
    <mergeCell ref="B12:I12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 xr">
  <dimension ref="A2:A3"/>
  <sheetViews>
    <sheetView workbookViewId="0">
      <selection activeCell="A3" sqref="A3"/>
    </sheetView>
  </sheetViews>
  <sheetFormatPr defaultRowHeight="15" x14ac:dyDescent="0.25"/>
  <sheetData>
    <row r="2">
      <c r="A2" s="0" t="s">
        <v>91</v>
      </c>
    </row>
    <row r="3">
      <c r="A3" s="0" t="s">
        <v>92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8</vt:i4>
      </vt:variant>
      <vt:variant>
        <vt:lpstr>Navngivne områder</vt:lpstr>
      </vt:variant>
      <vt:variant>
        <vt:i4>39</vt:i4>
      </vt:variant>
    </vt:vector>
  </HeadingPairs>
  <TitlesOfParts>
    <vt:vector size="47" baseType="lpstr">
      <vt:lpstr>Data</vt:lpstr>
      <vt:lpstr>Opsætning</vt:lpstr>
      <vt:lpstr>Serie 1</vt:lpstr>
      <vt:lpstr>Serie 2</vt:lpstr>
      <vt:lpstr>Serie 3</vt:lpstr>
      <vt:lpstr>Serie 4</vt:lpstr>
      <vt:lpstr>Slutresultat</vt:lpstr>
      <vt:lpstr>Tekst</vt:lpstr>
      <vt:lpstr>AwayD1P1</vt:lpstr>
      <vt:lpstr>AwayD1P2</vt:lpstr>
      <vt:lpstr>AwayD2P1</vt:lpstr>
      <vt:lpstr>AwayD2P2</vt:lpstr>
      <vt:lpstr>awayPlayerHcp</vt:lpstr>
      <vt:lpstr>awayPlayerNames</vt:lpstr>
      <vt:lpstr>awayPlayersActive</vt:lpstr>
      <vt:lpstr>AwayRes</vt:lpstr>
      <vt:lpstr>awayTeam</vt:lpstr>
      <vt:lpstr>awayTeamPlayers</vt:lpstr>
      <vt:lpstr>forlidt</vt:lpstr>
      <vt:lpstr>formange</vt:lpstr>
      <vt:lpstr>homeD1P1</vt:lpstr>
      <vt:lpstr>HomeD1P2</vt:lpstr>
      <vt:lpstr>HomeD2P1</vt:lpstr>
      <vt:lpstr>HomeD2P2</vt:lpstr>
      <vt:lpstr>homeDP1</vt:lpstr>
      <vt:lpstr>HomeDP2</vt:lpstr>
      <vt:lpstr>homePlayerHcp</vt:lpstr>
      <vt:lpstr>homePlayerNames</vt:lpstr>
      <vt:lpstr>homePlayersActive</vt:lpstr>
      <vt:lpstr>HomeRes</vt:lpstr>
      <vt:lpstr>homeTeam</vt:lpstr>
      <vt:lpstr>homeTeamPlayers</vt:lpstr>
      <vt:lpstr>serie1hjemmeok</vt:lpstr>
      <vt:lpstr>serie1names</vt:lpstr>
      <vt:lpstr>serie1ok</vt:lpstr>
      <vt:lpstr>serie1score</vt:lpstr>
      <vt:lpstr>serie1udeok</vt:lpstr>
      <vt:lpstr>serie2hjemmeok</vt:lpstr>
      <vt:lpstr>serie2names</vt:lpstr>
      <vt:lpstr>serie2score</vt:lpstr>
      <vt:lpstr>serie2udeok</vt:lpstr>
      <vt:lpstr>serie3hjemmeok</vt:lpstr>
      <vt:lpstr>serie3names</vt:lpstr>
      <vt:lpstr>serie3score</vt:lpstr>
      <vt:lpstr>serie3udeok</vt:lpstr>
      <vt:lpstr>serie4names</vt:lpstr>
      <vt:lpstr>serie4score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2016-08-21T11:10:32Z</dcterms:created>
  <dcterms:modified xsi:type="dcterms:W3CDTF">2017-02-15T21:09:35Z</dcterms:modified>
</cp:coreProperties>
</file>