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C:\temp\LokalTurneringAalborg\LokalTurneringAalborg\Files\Excel\Template\"/>
    </mc:Choice>
  </mc:AlternateContent>
  <xr:revisionPtr revIDLastSave="0" documentId="13_ncr:1_{D98E7CA3-E005-4826-961A-568A3F55FD94}" xr6:coauthVersionLast="47" xr6:coauthVersionMax="47" xr10:uidLastSave="{00000000-0000-0000-0000-000000000000}"/>
  <bookViews>
    <workbookView xWindow="-120" yWindow="-120" windowWidth="51840" windowHeight="21240" activeTab="1" xr2:uid="{00000000-000D-0000-FFFF-FFFF00000000}"/>
  </bookViews>
  <sheets>
    <sheet name="Data" sheetId="2" r:id="rId1"/>
    <sheet name="Opsætning" sheetId="1" r:id="rId2"/>
    <sheet name="Serie 1" sheetId="3" r:id="rId3"/>
    <sheet name="Serie 2" sheetId="4" r:id="rId4"/>
    <sheet name="Serie 3" sheetId="5" r:id="rId5"/>
    <sheet name="Serie 4" sheetId="6" r:id="rId6"/>
    <sheet name="Slutresultat" sheetId="7" r:id="rId7"/>
    <sheet name="Tekst" sheetId="8" state="hidden" r:id="rId8"/>
  </sheets>
  <definedNames>
    <definedName name="AwayD1P1">Opsætning!$D$11</definedName>
    <definedName name="AwayD1P2">Opsætning!$D$12</definedName>
    <definedName name="AwayD2P1">Opsætning!$D$13</definedName>
    <definedName name="AwayD2P2">Opsætning!#REF!</definedName>
    <definedName name="awayLicens">Data!$H$3:$K$100</definedName>
    <definedName name="awayPlayerHcp">Data!$J$2:$J$100</definedName>
    <definedName name="awayPlayerNames">Data!$H$2:$H$100</definedName>
    <definedName name="awayPlayersActive">Opsætning!$D$18:$D$22</definedName>
    <definedName name="AwayRes">Opsætning!$D$15</definedName>
    <definedName name="awayTeam">Opsætning!$F$8</definedName>
    <definedName name="awayTeamPlayers">Data!$I$2:$I$100</definedName>
    <definedName name="dq">Slutresultat!$L$1</definedName>
    <definedName name="forlidt">Tekst!$A$3</definedName>
    <definedName name="formange">Tekst!$A$2</definedName>
    <definedName name="Game">Opsætning!$A$4</definedName>
    <definedName name="homeD1P1">Opsætning!$B$11</definedName>
    <definedName name="HomeD1P2">Opsætning!$B$12</definedName>
    <definedName name="HomeD2P1">Opsætning!$B$13</definedName>
    <definedName name="HomeD2P2">Opsætning!#REF!</definedName>
    <definedName name="homeDP1">Opsætning!$B$11</definedName>
    <definedName name="HomeDP2">Opsætning!$B$12</definedName>
    <definedName name="homeLicens">Data!$B$3:$E$100</definedName>
    <definedName name="homePlayerHcp">Data!$D$2:$D$100</definedName>
    <definedName name="homePlayerNames">Data!$B$2:$B$100</definedName>
    <definedName name="homePlayersActive">Opsætning!$B$18:$B$22</definedName>
    <definedName name="HomeRes">Opsætning!$B$15</definedName>
    <definedName name="homeTeam">Opsætning!$C$8</definedName>
    <definedName name="homeTeamPlayers">Data!$C$2:$C$100</definedName>
    <definedName name="serie1hjemmeok">'Serie 1'!$X$8</definedName>
    <definedName name="serie1names">'Serie 1'!$AA$6:$AA$15</definedName>
    <definedName name="serie1ok">'Serie 1'!$X$8</definedName>
    <definedName name="serie1score">'Serie 1'!$AB$6:$AB$15</definedName>
    <definedName name="serie1udeok">'Serie 1'!$X$14</definedName>
    <definedName name="serie2hjemmeok">'Serie 2'!$X$8</definedName>
    <definedName name="serie2names">'Serie 2'!$AA$5:$AA$15</definedName>
    <definedName name="serie2score">'Serie 2'!$AB$5:$AB$15</definedName>
    <definedName name="serie2udeok">'Serie 2'!$X$14</definedName>
    <definedName name="serie3hjemmeok">'Serie 3'!$X$8</definedName>
    <definedName name="serie3names">'Serie 3'!$AA$6:$AA$15</definedName>
    <definedName name="serie3score">'Serie 3'!$AB$6:$AB$15</definedName>
    <definedName name="serie3udeok">'Serie 3'!$X$14</definedName>
    <definedName name="serie4names">'Serie 4'!$AB$6:$AB$15</definedName>
    <definedName name="serie4score">'Serie 4'!$AC$6:$AC$15</definedName>
  </definedNames>
  <calcPr calcId="191029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<sst xmlns="http://schemas.openxmlformats.org/spreadsheetml/2006/main" count="159" uniqueCount="159">
  <si>
    <t>Hjemme</t>
  </si>
  <si>
    <t>hcp</t>
  </si>
  <si>
    <t>Ude</t>
  </si>
  <si>
    <t>030311-01</t>
  </si>
  <si>
    <t>Abbie Reedtz</t>
  </si>
  <si>
    <t>060651-01</t>
  </si>
  <si>
    <t>Agnete Jakobsen</t>
  </si>
  <si>
    <t>250816-01</t>
  </si>
  <si>
    <t>Anna Saksager Jensen</t>
  </si>
  <si>
    <t>280370-01</t>
  </si>
  <si>
    <t xml:space="preserve">Annet  S. E. Johannesen</t>
  </si>
  <si>
    <t>151012-01</t>
  </si>
  <si>
    <t>August Holger Normann Kirkeby</t>
  </si>
  <si>
    <t>130952-01</t>
  </si>
  <si>
    <t>Arne Hansen</t>
  </si>
  <si>
    <t>190881-01</t>
  </si>
  <si>
    <t>Bastian E. Jensen</t>
  </si>
  <si>
    <t>160406-01</t>
  </si>
  <si>
    <t>Benjamin Kjærsgaard Kristensen</t>
  </si>
  <si>
    <t>310886-01</t>
  </si>
  <si>
    <t>Betina Billeskov</t>
  </si>
  <si>
    <t>040855-01</t>
  </si>
  <si>
    <t>Benni Kleis Andreasen</t>
  </si>
  <si>
    <t>220183-01</t>
  </si>
  <si>
    <t>Bo Lentz</t>
  </si>
  <si>
    <t>261072-01</t>
  </si>
  <si>
    <t>Betina Christensen</t>
  </si>
  <si>
    <t>020595-01</t>
  </si>
  <si>
    <t>Ditlev Sørensen</t>
  </si>
  <si>
    <t>010868-01</t>
  </si>
  <si>
    <t>Bo Berg Jakobsen</t>
  </si>
  <si>
    <t>010912-01</t>
  </si>
  <si>
    <t>Emma Billeskov</t>
  </si>
  <si>
    <t>121153-01</t>
  </si>
  <si>
    <t>Bodil Kristensen</t>
  </si>
  <si>
    <t>060379-01</t>
  </si>
  <si>
    <t>Henning Houen Andersen</t>
  </si>
  <si>
    <t>131103-01</t>
  </si>
  <si>
    <t xml:space="preserve">Celine Larsen </t>
  </si>
  <si>
    <t>020272-01</t>
  </si>
  <si>
    <t>Janni Guldbæk</t>
  </si>
  <si>
    <t>271100-01</t>
  </si>
  <si>
    <t>Christian G Thygisen</t>
  </si>
  <si>
    <t>020411-01</t>
  </si>
  <si>
    <t>Jeppe Vodstrup Andersen</t>
  </si>
  <si>
    <t>190153-01</t>
  </si>
  <si>
    <t>Ejgil Nielsen</t>
  </si>
  <si>
    <t>190770-01</t>
  </si>
  <si>
    <t>Julie Guldbæk</t>
  </si>
  <si>
    <t>030851-01</t>
  </si>
  <si>
    <t>Elin Nørgaard Hansen</t>
  </si>
  <si>
    <t>090853-01</t>
  </si>
  <si>
    <t>Karen Birgitte Olsen</t>
  </si>
  <si>
    <t>231147-01</t>
  </si>
  <si>
    <t>Flemming Nielsen</t>
  </si>
  <si>
    <t>030313-01</t>
  </si>
  <si>
    <t>Kasper Bols Kristensen</t>
  </si>
  <si>
    <t>240557-01</t>
  </si>
  <si>
    <t>Frank Houbak Kristiansen</t>
  </si>
  <si>
    <t>030910-01</t>
  </si>
  <si>
    <t>Kristian Grønberg Andersen</t>
  </si>
  <si>
    <t>030971-01</t>
  </si>
  <si>
    <t>Gitte Jakobsen</t>
  </si>
  <si>
    <t>240413-01</t>
  </si>
  <si>
    <t>Liv Møller Larsen</t>
  </si>
  <si>
    <t>030482-01</t>
  </si>
  <si>
    <t>Jens Bjergegaard</t>
  </si>
  <si>
    <t>031270-01</t>
  </si>
  <si>
    <t>Lone Toft Thomsen</t>
  </si>
  <si>
    <t>120883-01</t>
  </si>
  <si>
    <t>Jesper Olsen</t>
  </si>
  <si>
    <t>270710-01</t>
  </si>
  <si>
    <t>Lukas Erik Nielsen</t>
  </si>
  <si>
    <t>230146-01</t>
  </si>
  <si>
    <t>Jørgen Pedersen</t>
  </si>
  <si>
    <t>300114-01</t>
  </si>
  <si>
    <t>Mikkel Kjelsteen Krogh</t>
  </si>
  <si>
    <t>290158-01</t>
  </si>
  <si>
    <t>Jørn Olsen</t>
  </si>
  <si>
    <t>261214-01</t>
  </si>
  <si>
    <t>Oliver Grønbech Nielsen</t>
  </si>
  <si>
    <t>151049-01</t>
  </si>
  <si>
    <t>Kaj Erik Jensen</t>
  </si>
  <si>
    <t>080680-01</t>
  </si>
  <si>
    <t>Ronni Reedtz</t>
  </si>
  <si>
    <t>110456-01</t>
  </si>
  <si>
    <t>Knud Bager</t>
  </si>
  <si>
    <t>070115-01</t>
  </si>
  <si>
    <t>Sofie Billeskov</t>
  </si>
  <si>
    <t>030977-01</t>
  </si>
  <si>
    <t>Lars Michael Hansen</t>
  </si>
  <si>
    <t>180572-01</t>
  </si>
  <si>
    <t>Torben Lindstrøm</t>
  </si>
  <si>
    <t>140695-01</t>
  </si>
  <si>
    <t>Mads Pedersen</t>
  </si>
  <si>
    <t>111248-01</t>
  </si>
  <si>
    <t>Vibeke Andersen</t>
  </si>
  <si>
    <t>220786-01</t>
  </si>
  <si>
    <t>Mads Winther</t>
  </si>
  <si>
    <t>171084-01</t>
  </si>
  <si>
    <t>Martin L. H. Larsen</t>
  </si>
  <si>
    <t>201181-01</t>
  </si>
  <si>
    <t>Martin Møller</t>
  </si>
  <si>
    <t>121282-01</t>
  </si>
  <si>
    <t>Michael Bjeldbak</t>
  </si>
  <si>
    <t>290192-01</t>
  </si>
  <si>
    <t>Mikael White</t>
  </si>
  <si>
    <t>191246-01</t>
  </si>
  <si>
    <t>Mogens Pedersen</t>
  </si>
  <si>
    <t>181249-01</t>
  </si>
  <si>
    <t>Preben Jensen</t>
  </si>
  <si>
    <t>090483-01</t>
  </si>
  <si>
    <t>Priit Simson</t>
  </si>
  <si>
    <t>270298-01</t>
  </si>
  <si>
    <t>Stefan Laugo Sørensen</t>
  </si>
  <si>
    <t>230230-01</t>
  </si>
  <si>
    <t>Thomas Vaghan</t>
  </si>
  <si>
    <t>160755-01</t>
  </si>
  <si>
    <t>Tommy Jacobsen</t>
  </si>
  <si>
    <t>110869-01</t>
  </si>
  <si>
    <t>Ulrik Sudergaard Larsen</t>
  </si>
  <si>
    <t>Lokal Turnering Aalborg</t>
  </si>
  <si>
    <t>Kamp</t>
  </si>
  <si>
    <t>Ugedag</t>
  </si>
  <si>
    <t>Dato</t>
  </si>
  <si>
    <t>Tid</t>
  </si>
  <si>
    <t>Torsdag</t>
  </si>
  <si>
    <t>10:00</t>
  </si>
  <si>
    <t>Hold</t>
  </si>
  <si>
    <t>Stenhuset 2</t>
  </si>
  <si>
    <t>Trukket hold</t>
  </si>
  <si>
    <t>Trio</t>
  </si>
  <si>
    <t>Spiller 1</t>
  </si>
  <si>
    <t>Spiller 2</t>
  </si>
  <si>
    <t>Spiller 3</t>
  </si>
  <si>
    <t>Udskifter</t>
  </si>
  <si>
    <t>Serie 1</t>
  </si>
  <si>
    <t>Hjemmehold starter ulige bane</t>
  </si>
  <si>
    <t>Kegler</t>
  </si>
  <si>
    <t>Res</t>
  </si>
  <si>
    <t>dou 1</t>
  </si>
  <si>
    <t>dou 2</t>
  </si>
  <si>
    <t>Navn</t>
  </si>
  <si>
    <t>Score</t>
  </si>
  <si>
    <t>Hcp</t>
  </si>
  <si>
    <t>Total</t>
  </si>
  <si>
    <t>Fælles serie</t>
  </si>
  <si>
    <t>Stilling</t>
  </si>
  <si>
    <t>Point</t>
  </si>
  <si>
    <t>Serie 2</t>
  </si>
  <si>
    <t>hjemmehold starter lige bane</t>
  </si>
  <si>
    <t>Serie 3</t>
  </si>
  <si>
    <t>hjemmehold starter ulige bane</t>
  </si>
  <si>
    <t>Serie 4</t>
  </si>
  <si>
    <t>"</t>
  </si>
  <si>
    <t>Medlemsnr.</t>
  </si>
  <si>
    <t>Kopier nedenstående tekst og indsæt på hjemmesiden på følgende link:</t>
  </si>
  <si>
    <t>For mange indtastninger</t>
  </si>
  <si>
    <t>Mangler indtastninger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</si>
</sst>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8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04998931852168340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applyNumberFormat="1" fontId="0" applyFont="1" fillId="0" applyFill="1" borderId="0" applyBorder="1" xfId="0" applyProtection="1"/>
    <xf numFmtId="0" applyNumberFormat="1" fontId="0" applyFont="1" fillId="5" applyFill="1" borderId="0" applyBorder="1" xfId="0" applyProtection="1"/>
    <xf numFmtId="0" applyNumberFormat="1" fontId="3" applyFont="1" fillId="5" applyFill="1" borderId="0" applyBorder="1" xfId="0" applyProtection="1"/>
    <xf numFmtId="0" applyNumberFormat="1" fontId="3" applyFont="1" fillId="5" applyFill="1" borderId="0" applyBorder="1" xfId="0" applyProtection="1" applyAlignment="1">
      <alignment horizontal="right"/>
    </xf>
    <xf numFmtId="0" applyNumberFormat="1" fontId="0" applyFont="1" fillId="3" applyFill="1" borderId="1" applyBorder="1" xfId="0" applyProtection="1"/>
    <xf numFmtId="0" applyNumberFormat="1" fontId="3" applyFont="1" fillId="4" applyFill="1" borderId="1" applyBorder="1" xfId="0" applyProtection="1"/>
    <xf numFmtId="0" applyNumberFormat="1" fontId="0" applyFont="1" fillId="4" applyFill="1" borderId="1" applyBorder="1" xfId="0" applyProtection="1"/>
    <xf numFmtId="0" applyNumberFormat="1" fontId="3" applyFont="1" fillId="5" applyFill="1" borderId="0" applyBorder="1" xfId="0" applyProtection="1" applyAlignment="1">
      <alignment horizontal="center"/>
    </xf>
    <xf numFmtId="0" applyNumberFormat="1" fontId="6" applyFont="1" fillId="5" applyFill="1" borderId="0" applyBorder="1" xfId="0" applyProtection="1" applyAlignment="1">
      <alignment horizontal="center"/>
    </xf>
    <xf numFmtId="0" applyNumberFormat="1" fontId="2" applyFont="1" fillId="4" applyFill="1" borderId="1" applyBorder="1" xfId="0" applyProtection="1"/>
    <xf numFmtId="0" applyNumberFormat="1" fontId="1" applyFont="1" fillId="6" applyFill="1" borderId="1" applyBorder="1" xfId="0" applyProtection="1" applyAlignment="1">
      <alignment horizontal="right"/>
    </xf>
    <xf numFmtId="0" applyNumberFormat="1" fontId="5" applyFont="1" fillId="4" applyFill="1" borderId="1" applyBorder="1" xfId="0" applyProtection="1"/>
    <xf numFmtId="0" applyNumberFormat="1" fontId="0" applyFont="1" fillId="5" applyFill="1" borderId="0" applyBorder="1" xfId="0" quotePrefix="1" applyProtection="1" applyAlignment="1">
      <alignment horizontal="right"/>
    </xf>
    <xf numFmtId="14" applyNumberFormat="1" fontId="0" applyFont="1" fillId="5" applyFill="1" borderId="0" applyBorder="1" xfId="0" applyProtection="1"/>
    <xf numFmtId="20" applyNumberFormat="1" fontId="0" applyFont="1" fillId="5" applyFill="1" borderId="0" applyBorder="1" xfId="0" applyProtection="1"/>
    <xf numFmtId="0" applyNumberFormat="1" fontId="0" applyFont="1" fillId="3" applyFill="1" borderId="0" applyBorder="1" xfId="0" applyProtection="1"/>
    <xf numFmtId="0" applyNumberFormat="1" fontId="6" applyFont="1" fillId="5" applyFill="1" borderId="0" applyBorder="1" xfId="0" applyProtection="1" applyAlignment="1">
      <alignment horizontal="center"/>
    </xf>
    <xf numFmtId="0" applyNumberFormat="1" fontId="4" applyFont="1" fillId="2" applyFill="1" borderId="2" applyBorder="1" xfId="0" applyProtection="1" applyAlignment="1">
      <alignment horizontal="center" vertical="center" textRotation="255"/>
    </xf>
    <xf numFmtId="0" applyNumberFormat="1" fontId="7" applyFont="1" fillId="5" applyFill="1" borderId="0" applyBorder="1" xfId="0" applyProtection="1" applyAlignment="1">
      <alignment horizontal="center"/>
    </xf>
    <xf numFmtId="0" applyNumberFormat="1" fontId="7" applyFont="1" fillId="5" applyFill="1" borderId="0" applyBorder="1" xfId="0" applyProtection="1" applyAlignment="1">
      <alignment horizontal="center" vertical="center"/>
    </xf>
    <xf numFmtId="0" applyNumberFormat="1" fontId="0" applyFont="1" fillId="7" applyFill="1" borderId="3" applyBorder="1" xfId="0" applyProtection="1" applyAlignment="1">
      <alignment horizontal="center" vertical="center" wrapText="1"/>
    </xf>
    <xf numFmtId="0" applyNumberFormat="1" fontId="0" applyFont="1" fillId="7" applyFill="1" borderId="4" applyBorder="1" xfId="0" applyProtection="1" applyAlignment="1">
      <alignment horizontal="center" vertical="center" wrapText="1"/>
    </xf>
    <xf numFmtId="0" applyNumberFormat="1" fontId="0" applyFont="1" fillId="7" applyFill="1" borderId="5" applyBorder="1" xfId="0" applyProtection="1" applyAlignment="1">
      <alignment horizontal="center" vertical="center" wrapText="1"/>
    </xf>
    <xf numFmtId="0" applyNumberFormat="1" fontId="0" applyFont="1" fillId="7" applyFill="1" borderId="6" applyBorder="1" xfId="0" applyProtection="1" applyAlignment="1">
      <alignment horizontal="center" vertical="center" wrapText="1"/>
    </xf>
    <xf numFmtId="0" applyNumberFormat="1" fontId="0" applyFont="1" fillId="7" applyFill="1" borderId="0" applyBorder="1" xfId="0" applyProtection="1" applyAlignment="1">
      <alignment horizontal="center" vertical="center" wrapText="1"/>
    </xf>
    <xf numFmtId="0" applyNumberFormat="1" fontId="0" applyFont="1" fillId="7" applyFill="1" borderId="7" applyBorder="1" xfId="0" applyProtection="1" applyAlignment="1">
      <alignment horizontal="center" vertical="center" wrapText="1"/>
    </xf>
    <xf numFmtId="0" applyNumberFormat="1" fontId="0" applyFont="1" fillId="7" applyFill="1" borderId="8" applyBorder="1" xfId="0" applyProtection="1" applyAlignment="1">
      <alignment horizontal="center" vertical="center" wrapText="1"/>
    </xf>
    <xf numFmtId="0" applyNumberFormat="1" fontId="0" applyFont="1" fillId="7" applyFill="1" borderId="9" applyBorder="1" xfId="0" applyProtection="1" applyAlignment="1">
      <alignment horizontal="center" vertical="center" wrapText="1"/>
    </xf>
    <xf numFmtId="0" applyNumberFormat="1" fontId="0" applyFont="1" fillId="7" applyFill="1" borderId="10" applyBorder="1" xfId="0" applyProtection="1" applyAlignment="1">
      <alignment horizontal="center" vertical="center" wrapText="1"/>
    </xf>
    <xf numFmtId="0" applyNumberFormat="1" fontId="0" applyFont="1" fillId="5" applyFill="1" borderId="11" applyBorder="1" xfId="0" applyProtection="1" applyAlignment="1">
      <alignment horizontal="center"/>
    </xf>
    <xf numFmtId="0" applyNumberFormat="1" fontId="0" applyFont="1" fillId="5" applyFill="1" borderId="12" applyBorder="1" xfId="0" applyProtection="1" applyAlignment="1">
      <alignment horizontal="center"/>
    </xf>
    <xf numFmtId="0" applyNumberFormat="1" fontId="0" applyFont="1" fillId="5" applyFill="1" borderId="13" applyBorder="1" xfId="0" applyProtection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5F5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Kont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ont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50"/>
  <sheetViews>
    <sheetView workbookViewId="0">
      <selection activeCell="B5" sqref="B5"/>
    </sheetView>
  </sheetViews>
  <sheetFormatPr defaultRowHeight="15" x14ac:dyDescent="0.25"/>
  <cols>
    <col min="1" max="1" bestFit="1" width="9.7109375" customWidth="1"/>
    <col min="2" max="2" bestFit="1" width="11.28515625" customWidth="1"/>
    <col min="3" max="3" bestFit="1" width="22.28515625" customWidth="1"/>
    <col min="4" max="4" width="22.28515625" customWidth="1"/>
    <col min="5" max="5" width="4.85546875" customWidth="1"/>
    <col min="6" max="6" width="8.42578125" customWidth="1"/>
    <col min="11" max="11" width="4.85546875" customWidth="1"/>
  </cols>
  <sheetData>
    <row r="1">
      <c r="C1" s="0" t="s">
        <v>0</v>
      </c>
      <c r="D1" s="0" t="s">
        <v>1</v>
      </c>
      <c r="I1" s="0" t="s">
        <v>2</v>
      </c>
      <c r="J1" s="0" t="s">
        <v>1</v>
      </c>
    </row>
    <row r="2" hidden="1"/>
    <row r="3">
      <c r="A3" s="0" t="s">
        <v>3</v>
      </c>
      <c r="B3" s="0" t="s">
        <v>4</v>
      </c>
      <c r="C3" s="0" t="str">
        <f>IF(B3&lt;&gt;"",B3&amp;" ("&amp;A3&amp;")","")</f>
      </c>
      <c r="D3" s="0">
        <v>47</v>
      </c>
      <c r="E3" s="0" t="str">
        <f>IF(A3="","",A3)</f>
      </c>
      <c r="G3" s="0" t="s">
        <v>5</v>
      </c>
      <c r="H3" s="0" t="s">
        <v>6</v>
      </c>
      <c r="I3" s="0" t="str">
        <f>IF(H3&lt;&gt;"",H3&amp;" ("&amp;G3&amp;")","")</f>
      </c>
      <c r="J3" s="0">
        <v>62</v>
      </c>
      <c r="K3" s="0" t="str">
        <f>IF(G3="","",G3)</f>
      </c>
    </row>
    <row r="4">
      <c r="A4" s="0" t="s">
        <v>7</v>
      </c>
      <c r="B4" s="0" t="s">
        <v>8</v>
      </c>
      <c r="C4" s="0" t="str">
        <f ref="C4:C55" t="shared" si="0">IF(B4&lt;&gt;"",B4&amp;" ("&amp;A4&amp;")","")</f>
      </c>
      <c r="D4" s="0">
        <v>74</v>
      </c>
      <c r="E4" s="0" t="str">
        <f ref="E4:E67" t="shared" si="1">IF(A4="","",A4)</f>
      </c>
      <c r="G4" s="0" t="s">
        <v>9</v>
      </c>
      <c r="H4" s="0" t="s">
        <v>10</v>
      </c>
      <c r="I4" s="0" t="str">
        <f ref="I4:I67" t="shared" si="2">IF(H4&lt;&gt;"",H4&amp;" ("&amp;G4&amp;")","")</f>
      </c>
      <c r="J4" s="0">
        <v>51</v>
      </c>
      <c r="K4" s="0" t="str">
        <f ref="K4:K67" t="shared" si="3">IF(G4="","",G4)</f>
      </c>
    </row>
    <row r="5">
      <c r="A5" s="0" t="s">
        <v>11</v>
      </c>
      <c r="B5" s="0" t="s">
        <v>12</v>
      </c>
      <c r="C5" s="0" t="str">
        <f t="shared" si="0"/>
      </c>
      <c r="D5" s="0">
        <v>104</v>
      </c>
      <c r="E5" s="0" t="str">
        <f t="shared" si="1"/>
      </c>
      <c r="G5" s="0" t="s">
        <v>13</v>
      </c>
      <c r="H5" s="0" t="s">
        <v>14</v>
      </c>
      <c r="I5" s="0" t="str">
        <f t="shared" si="2"/>
      </c>
      <c r="J5" s="0">
        <v>19</v>
      </c>
      <c r="K5" s="0" t="str">
        <f t="shared" si="3"/>
      </c>
    </row>
    <row r="6">
      <c r="A6" s="0" t="s">
        <v>15</v>
      </c>
      <c r="B6" s="0" t="s">
        <v>16</v>
      </c>
      <c r="C6" s="0" t="str">
        <f t="shared" si="0"/>
      </c>
      <c r="D6" s="0">
        <v>18</v>
      </c>
      <c r="E6" s="0" t="str">
        <f t="shared" si="1"/>
      </c>
      <c r="G6" s="0" t="s">
        <v>17</v>
      </c>
      <c r="H6" s="0" t="s">
        <v>18</v>
      </c>
      <c r="I6" s="0" t="str">
        <f t="shared" si="2"/>
      </c>
      <c r="J6" s="0">
        <v>2</v>
      </c>
      <c r="K6" s="0" t="str">
        <f t="shared" si="3"/>
      </c>
    </row>
    <row r="7">
      <c r="A7" s="0" t="s">
        <v>19</v>
      </c>
      <c r="B7" s="0" t="s">
        <v>20</v>
      </c>
      <c r="C7" s="0" t="str">
        <f t="shared" si="0"/>
      </c>
      <c r="D7" s="0">
        <v>40</v>
      </c>
      <c r="E7" s="0" t="str">
        <f t="shared" si="1"/>
      </c>
      <c r="G7" s="0" t="s">
        <v>21</v>
      </c>
      <c r="H7" s="0" t="s">
        <v>22</v>
      </c>
      <c r="I7" s="0" t="str">
        <f t="shared" si="2"/>
      </c>
      <c r="J7" s="0">
        <v>60</v>
      </c>
      <c r="K7" s="0" t="str">
        <f t="shared" si="3"/>
      </c>
    </row>
    <row r="8">
      <c r="A8" s="0" t="s">
        <v>23</v>
      </c>
      <c r="B8" s="0" t="s">
        <v>24</v>
      </c>
      <c r="C8" s="0" t="str">
        <f t="shared" si="0"/>
      </c>
      <c r="D8" s="0">
        <v>0</v>
      </c>
      <c r="E8" s="0" t="str">
        <f t="shared" si="1"/>
      </c>
      <c r="G8" s="0" t="s">
        <v>25</v>
      </c>
      <c r="H8" s="0" t="s">
        <v>26</v>
      </c>
      <c r="I8" s="0" t="str">
        <f t="shared" si="2"/>
      </c>
      <c r="J8" s="0">
        <v>50</v>
      </c>
      <c r="K8" s="0" t="str">
        <f t="shared" si="3"/>
      </c>
    </row>
    <row r="9">
      <c r="A9" s="0" t="s">
        <v>27</v>
      </c>
      <c r="B9" s="0" t="s">
        <v>28</v>
      </c>
      <c r="C9" s="0" t="str">
        <f t="shared" si="0"/>
      </c>
      <c r="D9" s="0">
        <v>72</v>
      </c>
      <c r="E9" s="0" t="str">
        <f t="shared" si="1"/>
      </c>
      <c r="G9" s="0" t="s">
        <v>29</v>
      </c>
      <c r="H9" s="0" t="s">
        <v>30</v>
      </c>
      <c r="I9" s="0" t="str">
        <f t="shared" si="2"/>
      </c>
      <c r="J9" s="0">
        <v>63</v>
      </c>
      <c r="K9" s="0" t="str">
        <f t="shared" si="3"/>
      </c>
    </row>
    <row r="10">
      <c r="A10" s="0" t="s">
        <v>31</v>
      </c>
      <c r="B10" s="0" t="s">
        <v>32</v>
      </c>
      <c r="C10" s="0" t="str">
        <f t="shared" si="0"/>
      </c>
      <c r="D10" s="0">
        <v>71</v>
      </c>
      <c r="E10" s="0" t="str">
        <f t="shared" si="1"/>
      </c>
      <c r="G10" s="0" t="s">
        <v>33</v>
      </c>
      <c r="H10" s="0" t="s">
        <v>34</v>
      </c>
      <c r="I10" s="0" t="str">
        <f t="shared" si="2"/>
      </c>
      <c r="J10" s="0">
        <v>49</v>
      </c>
      <c r="K10" s="0" t="str">
        <f t="shared" si="3"/>
      </c>
    </row>
    <row r="11">
      <c r="A11" s="0" t="s">
        <v>35</v>
      </c>
      <c r="B11" s="0" t="s">
        <v>36</v>
      </c>
      <c r="C11" s="0" t="str">
        <f t="shared" si="0"/>
      </c>
      <c r="D11" s="0">
        <v>0</v>
      </c>
      <c r="E11" s="0" t="str">
        <f t="shared" si="1"/>
      </c>
      <c r="G11" s="0" t="s">
        <v>37</v>
      </c>
      <c r="H11" s="0" t="s">
        <v>38</v>
      </c>
      <c r="I11" s="0" t="str">
        <f t="shared" si="2"/>
      </c>
      <c r="J11" s="0">
        <v>45</v>
      </c>
      <c r="K11" s="0" t="str">
        <f t="shared" si="3"/>
      </c>
    </row>
    <row r="12">
      <c r="A12" s="0" t="s">
        <v>39</v>
      </c>
      <c r="B12" s="0" t="s">
        <v>40</v>
      </c>
      <c r="C12" s="0" t="str">
        <f t="shared" si="0"/>
      </c>
      <c r="D12" s="0">
        <v>31</v>
      </c>
      <c r="E12" s="0" t="str">
        <f t="shared" si="1"/>
      </c>
      <c r="G12" s="0" t="s">
        <v>41</v>
      </c>
      <c r="H12" s="0" t="s">
        <v>42</v>
      </c>
      <c r="I12" s="0" t="str">
        <f t="shared" si="2"/>
      </c>
      <c r="J12" s="0">
        <v>93</v>
      </c>
      <c r="K12" s="0" t="str">
        <f t="shared" si="3"/>
      </c>
    </row>
    <row r="13">
      <c r="A13" s="0" t="s">
        <v>43</v>
      </c>
      <c r="B13" s="0" t="s">
        <v>44</v>
      </c>
      <c r="C13" s="0" t="str">
        <f t="shared" si="0"/>
      </c>
      <c r="D13" s="0">
        <v>61</v>
      </c>
      <c r="E13" s="0" t="str">
        <f t="shared" si="1"/>
      </c>
      <c r="G13" s="0" t="s">
        <v>45</v>
      </c>
      <c r="H13" s="0" t="s">
        <v>46</v>
      </c>
      <c r="I13" s="0" t="str">
        <f t="shared" si="2"/>
      </c>
      <c r="J13" s="0">
        <v>26</v>
      </c>
      <c r="K13" s="0" t="str">
        <f t="shared" si="3"/>
      </c>
    </row>
    <row r="14">
      <c r="A14" s="0" t="s">
        <v>47</v>
      </c>
      <c r="B14" s="0" t="s">
        <v>48</v>
      </c>
      <c r="C14" s="0" t="str">
        <f t="shared" si="0"/>
      </c>
      <c r="D14" s="0">
        <v>40</v>
      </c>
      <c r="E14" s="0" t="str">
        <f t="shared" si="1"/>
      </c>
      <c r="G14" s="0" t="s">
        <v>49</v>
      </c>
      <c r="H14" s="0" t="s">
        <v>50</v>
      </c>
      <c r="I14" s="0" t="str">
        <f t="shared" si="2"/>
      </c>
      <c r="J14" s="0">
        <v>26</v>
      </c>
      <c r="K14" s="0" t="str">
        <f t="shared" si="3"/>
      </c>
    </row>
    <row r="15">
      <c r="A15" s="0" t="s">
        <v>51</v>
      </c>
      <c r="B15" s="0" t="s">
        <v>52</v>
      </c>
      <c r="C15" s="0" t="str">
        <f t="shared" si="0"/>
      </c>
      <c r="D15" s="0">
        <v>50</v>
      </c>
      <c r="E15" s="0" t="str">
        <f t="shared" si="1"/>
      </c>
      <c r="G15" s="0" t="s">
        <v>53</v>
      </c>
      <c r="H15" s="0" t="s">
        <v>54</v>
      </c>
      <c r="I15" s="0" t="str">
        <f t="shared" si="2"/>
      </c>
      <c r="J15" s="0">
        <v>62</v>
      </c>
      <c r="K15" s="0" t="str">
        <f t="shared" si="3"/>
      </c>
    </row>
    <row r="16">
      <c r="A16" s="0" t="s">
        <v>55</v>
      </c>
      <c r="B16" s="0" t="s">
        <v>56</v>
      </c>
      <c r="C16" s="0" t="str">
        <f t="shared" si="0"/>
      </c>
      <c r="D16" s="0">
        <v>109</v>
      </c>
      <c r="E16" s="0" t="str">
        <f t="shared" si="1"/>
      </c>
      <c r="G16" s="0" t="s">
        <v>57</v>
      </c>
      <c r="H16" s="0" t="s">
        <v>58</v>
      </c>
      <c r="I16" s="0" t="str">
        <f t="shared" si="2"/>
      </c>
      <c r="J16" s="0">
        <v>62</v>
      </c>
      <c r="K16" s="0" t="str">
        <f t="shared" si="3"/>
      </c>
    </row>
    <row r="17">
      <c r="A17" s="0" t="s">
        <v>59</v>
      </c>
      <c r="B17" s="0" t="s">
        <v>60</v>
      </c>
      <c r="C17" s="0" t="str">
        <f t="shared" si="0"/>
      </c>
      <c r="D17" s="0">
        <v>50</v>
      </c>
      <c r="E17" s="0" t="str">
        <f t="shared" si="1"/>
      </c>
      <c r="G17" s="0" t="s">
        <v>61</v>
      </c>
      <c r="H17" s="0" t="s">
        <v>62</v>
      </c>
      <c r="I17" s="0" t="str">
        <f t="shared" si="2"/>
      </c>
      <c r="J17" s="0">
        <v>53</v>
      </c>
      <c r="K17" s="0" t="str">
        <f t="shared" si="3"/>
      </c>
    </row>
    <row r="18">
      <c r="A18" s="0" t="s">
        <v>63</v>
      </c>
      <c r="B18" s="0" t="s">
        <v>64</v>
      </c>
      <c r="C18" s="0" t="str">
        <f t="shared" si="0"/>
      </c>
      <c r="D18" s="0">
        <v>124</v>
      </c>
      <c r="E18" s="0" t="str">
        <f t="shared" si="1"/>
      </c>
      <c r="G18" s="0" t="s">
        <v>65</v>
      </c>
      <c r="H18" s="0" t="s">
        <v>66</v>
      </c>
      <c r="I18" s="0" t="str">
        <f t="shared" si="2"/>
      </c>
      <c r="J18" s="0">
        <v>0</v>
      </c>
      <c r="K18" s="0" t="str">
        <f t="shared" si="3"/>
      </c>
    </row>
    <row r="19">
      <c r="A19" s="0" t="s">
        <v>67</v>
      </c>
      <c r="B19" s="0" t="s">
        <v>68</v>
      </c>
      <c r="C19" s="0" t="str">
        <f t="shared" si="0"/>
      </c>
      <c r="D19" s="0">
        <v>17</v>
      </c>
      <c r="E19" s="0" t="str">
        <f t="shared" si="1"/>
      </c>
      <c r="G19" s="0" t="s">
        <v>69</v>
      </c>
      <c r="H19" s="0" t="s">
        <v>70</v>
      </c>
      <c r="I19" s="0" t="str">
        <f t="shared" si="2"/>
      </c>
      <c r="J19" s="0">
        <v>44</v>
      </c>
      <c r="K19" s="0" t="str">
        <f t="shared" si="3"/>
      </c>
    </row>
    <row r="20">
      <c r="A20" s="0" t="s">
        <v>71</v>
      </c>
      <c r="B20" s="0" t="s">
        <v>72</v>
      </c>
      <c r="C20" s="0" t="str">
        <f t="shared" si="0"/>
      </c>
      <c r="D20" s="0">
        <v>35</v>
      </c>
      <c r="E20" s="0" t="str">
        <f t="shared" si="1"/>
      </c>
      <c r="G20" s="0" t="s">
        <v>73</v>
      </c>
      <c r="H20" s="0" t="s">
        <v>74</v>
      </c>
      <c r="I20" s="0" t="str">
        <f t="shared" si="2"/>
      </c>
      <c r="J20" s="0">
        <v>53</v>
      </c>
      <c r="K20" s="0" t="str">
        <f t="shared" si="3"/>
      </c>
    </row>
    <row r="21">
      <c r="A21" s="0" t="s">
        <v>75</v>
      </c>
      <c r="B21" s="0" t="s">
        <v>76</v>
      </c>
      <c r="C21" s="0" t="str">
        <f t="shared" si="0"/>
      </c>
      <c r="D21" s="0">
        <v>103</v>
      </c>
      <c r="E21" s="0" t="str">
        <f t="shared" si="1"/>
      </c>
      <c r="G21" s="0" t="s">
        <v>77</v>
      </c>
      <c r="H21" s="0" t="s">
        <v>78</v>
      </c>
      <c r="I21" s="0" t="str">
        <f t="shared" si="2"/>
      </c>
      <c r="J21" s="0">
        <v>33</v>
      </c>
      <c r="K21" s="0" t="str">
        <f t="shared" si="3"/>
      </c>
    </row>
    <row r="22">
      <c r="A22" s="0" t="s">
        <v>79</v>
      </c>
      <c r="B22" s="0" t="s">
        <v>80</v>
      </c>
      <c r="C22" s="0" t="str">
        <f t="shared" si="0"/>
      </c>
      <c r="D22" s="0">
        <v>85</v>
      </c>
      <c r="E22" s="0" t="str">
        <f t="shared" si="1"/>
      </c>
      <c r="G22" s="0" t="s">
        <v>81</v>
      </c>
      <c r="H22" s="0" t="s">
        <v>82</v>
      </c>
      <c r="I22" s="0" t="str">
        <f t="shared" si="2"/>
      </c>
      <c r="J22" s="0">
        <v>38</v>
      </c>
      <c r="K22" s="0" t="str">
        <f t="shared" si="3"/>
      </c>
    </row>
    <row r="23">
      <c r="A23" s="0" t="s">
        <v>83</v>
      </c>
      <c r="B23" s="0" t="s">
        <v>84</v>
      </c>
      <c r="C23" s="0" t="str">
        <f t="shared" si="0"/>
      </c>
      <c r="D23" s="0">
        <v>88</v>
      </c>
      <c r="E23" s="0" t="str">
        <f t="shared" si="1"/>
      </c>
      <c r="G23" s="0" t="s">
        <v>85</v>
      </c>
      <c r="H23" s="0" t="s">
        <v>86</v>
      </c>
      <c r="I23" s="0" t="str">
        <f t="shared" si="2"/>
      </c>
      <c r="J23" s="0">
        <v>43</v>
      </c>
      <c r="K23" s="0" t="str">
        <f t="shared" si="3"/>
      </c>
    </row>
    <row r="24">
      <c r="A24" s="0" t="s">
        <v>87</v>
      </c>
      <c r="B24" s="0" t="s">
        <v>88</v>
      </c>
      <c r="C24" s="0" t="str">
        <f t="shared" si="0"/>
      </c>
      <c r="D24" s="0">
        <v>85</v>
      </c>
      <c r="E24" s="0" t="str">
        <f t="shared" si="1"/>
      </c>
      <c r="G24" s="0" t="s">
        <v>89</v>
      </c>
      <c r="H24" s="0" t="s">
        <v>90</v>
      </c>
      <c r="I24" s="0" t="str">
        <f t="shared" si="2"/>
      </c>
      <c r="J24" s="0">
        <v>9</v>
      </c>
      <c r="K24" s="0" t="str">
        <f t="shared" si="3"/>
      </c>
    </row>
    <row r="25">
      <c r="A25" s="0" t="s">
        <v>91</v>
      </c>
      <c r="B25" s="0" t="s">
        <v>92</v>
      </c>
      <c r="C25" s="0" t="str">
        <f t="shared" si="0"/>
      </c>
      <c r="D25" s="0">
        <v>15</v>
      </c>
      <c r="E25" s="0" t="str">
        <f t="shared" si="1"/>
      </c>
      <c r="G25" s="0" t="s">
        <v>93</v>
      </c>
      <c r="H25" s="0" t="s">
        <v>94</v>
      </c>
      <c r="I25" s="0" t="str">
        <f t="shared" si="2"/>
      </c>
      <c r="J25" s="0">
        <v>4</v>
      </c>
      <c r="K25" s="0" t="str">
        <f t="shared" si="3"/>
      </c>
    </row>
    <row r="26">
      <c r="A26" s="0" t="s">
        <v>95</v>
      </c>
      <c r="B26" s="0" t="s">
        <v>96</v>
      </c>
      <c r="C26" s="0" t="str">
        <f t="shared" si="0"/>
      </c>
      <c r="D26" s="0">
        <v>79</v>
      </c>
      <c r="E26" s="0" t="str">
        <f t="shared" si="1"/>
      </c>
      <c r="G26" s="0" t="s">
        <v>97</v>
      </c>
      <c r="H26" s="0" t="s">
        <v>98</v>
      </c>
      <c r="I26" s="0" t="str">
        <f t="shared" si="2"/>
      </c>
      <c r="J26" s="0">
        <v>53</v>
      </c>
      <c r="K26" s="0" t="str">
        <f t="shared" si="3"/>
      </c>
    </row>
    <row r="27">
      <c r="C27" s="0" t="str">
        <f t="shared" si="0"/>
      </c>
      <c r="E27" s="0" t="str">
        <f t="shared" si="1"/>
      </c>
      <c r="G27" s="0" t="s">
        <v>99</v>
      </c>
      <c r="H27" s="0" t="s">
        <v>100</v>
      </c>
      <c r="I27" s="0" t="str">
        <f t="shared" si="2"/>
      </c>
      <c r="J27" s="0">
        <v>1</v>
      </c>
      <c r="K27" s="0" t="str">
        <f t="shared" si="3"/>
      </c>
    </row>
    <row r="28">
      <c r="C28" s="0" t="str">
        <f t="shared" si="0"/>
      </c>
      <c r="E28" s="0" t="str">
        <f t="shared" si="1"/>
      </c>
      <c r="G28" s="0" t="s">
        <v>101</v>
      </c>
      <c r="H28" s="0" t="s">
        <v>102</v>
      </c>
      <c r="I28" s="0" t="str">
        <f t="shared" si="2"/>
      </c>
      <c r="J28" s="0">
        <v>39</v>
      </c>
      <c r="K28" s="0" t="str">
        <f t="shared" si="3"/>
      </c>
    </row>
    <row r="29">
      <c r="C29" s="0" t="str">
        <f t="shared" si="0"/>
      </c>
      <c r="E29" s="0" t="str">
        <f t="shared" si="1"/>
      </c>
      <c r="G29" s="0" t="s">
        <v>103</v>
      </c>
      <c r="H29" s="0" t="s">
        <v>104</v>
      </c>
      <c r="I29" s="0" t="str">
        <f t="shared" si="2"/>
      </c>
      <c r="J29" s="0">
        <v>32</v>
      </c>
      <c r="K29" s="0" t="str">
        <f t="shared" si="3"/>
      </c>
    </row>
    <row r="30">
      <c r="C30" s="0" t="str">
        <f t="shared" si="0"/>
      </c>
      <c r="E30" s="0" t="str">
        <f t="shared" si="1"/>
      </c>
      <c r="G30" s="0" t="s">
        <v>105</v>
      </c>
      <c r="H30" s="0" t="s">
        <v>106</v>
      </c>
      <c r="I30" s="0" t="str">
        <f t="shared" si="2"/>
      </c>
      <c r="J30" s="0">
        <v>73</v>
      </c>
      <c r="K30" s="0" t="str">
        <f t="shared" si="3"/>
      </c>
    </row>
    <row r="31">
      <c r="C31" s="0" t="str">
        <f t="shared" si="0"/>
      </c>
      <c r="E31" s="0" t="str">
        <f t="shared" si="1"/>
      </c>
      <c r="G31" s="0" t="s">
        <v>107</v>
      </c>
      <c r="H31" s="0" t="s">
        <v>108</v>
      </c>
      <c r="I31" s="0" t="str">
        <f t="shared" si="2"/>
      </c>
      <c r="J31" s="0">
        <v>43</v>
      </c>
      <c r="K31" s="0" t="str">
        <f t="shared" si="3"/>
      </c>
    </row>
    <row r="32">
      <c r="C32" s="0" t="str">
        <f t="shared" si="0"/>
      </c>
      <c r="E32" s="0" t="str">
        <f t="shared" si="1"/>
      </c>
      <c r="G32" s="0" t="s">
        <v>109</v>
      </c>
      <c r="H32" s="0" t="s">
        <v>110</v>
      </c>
      <c r="I32" s="0" t="str">
        <f t="shared" si="2"/>
      </c>
      <c r="J32" s="0">
        <v>45</v>
      </c>
      <c r="K32" s="0" t="str">
        <f t="shared" si="3"/>
      </c>
    </row>
    <row r="33">
      <c r="C33" s="0" t="str">
        <f t="shared" si="0"/>
      </c>
      <c r="E33" s="0" t="str">
        <f t="shared" si="1"/>
      </c>
      <c r="G33" s="0" t="s">
        <v>111</v>
      </c>
      <c r="H33" s="0" t="s">
        <v>112</v>
      </c>
      <c r="I33" s="0" t="str">
        <f t="shared" si="2"/>
      </c>
      <c r="J33" s="0">
        <v>32</v>
      </c>
      <c r="K33" s="0" t="str">
        <f t="shared" si="3"/>
      </c>
    </row>
    <row r="34">
      <c r="C34" s="0" t="str">
        <f t="shared" si="0"/>
      </c>
      <c r="E34" s="0" t="str">
        <f t="shared" si="1"/>
      </c>
      <c r="G34" s="0" t="s">
        <v>113</v>
      </c>
      <c r="H34" s="0" t="s">
        <v>114</v>
      </c>
      <c r="I34" s="0" t="str">
        <f t="shared" si="2"/>
      </c>
      <c r="J34" s="0">
        <v>76</v>
      </c>
      <c r="K34" s="0" t="str">
        <f t="shared" si="3"/>
      </c>
    </row>
    <row r="35">
      <c r="C35" s="0" t="str">
        <f t="shared" si="0"/>
      </c>
      <c r="E35" s="0" t="str">
        <f t="shared" si="1"/>
      </c>
      <c r="G35" s="0" t="s">
        <v>115</v>
      </c>
      <c r="H35" s="0" t="s">
        <v>116</v>
      </c>
      <c r="I35" s="0" t="str">
        <f t="shared" si="2"/>
      </c>
      <c r="J35" s="0">
        <v>40</v>
      </c>
      <c r="K35" s="0" t="str">
        <f t="shared" si="3"/>
      </c>
    </row>
    <row r="36">
      <c r="C36" s="0" t="str">
        <f t="shared" si="0"/>
      </c>
      <c r="E36" s="0" t="str">
        <f t="shared" si="1"/>
      </c>
      <c r="G36" s="0" t="s">
        <v>117</v>
      </c>
      <c r="H36" s="0" t="s">
        <v>118</v>
      </c>
      <c r="I36" s="0" t="str">
        <f t="shared" si="2"/>
      </c>
      <c r="J36" s="0">
        <v>31</v>
      </c>
      <c r="K36" s="0" t="str">
        <f t="shared" si="3"/>
      </c>
    </row>
    <row r="37">
      <c r="C37" s="0" t="str">
        <f t="shared" si="0"/>
      </c>
      <c r="E37" s="0" t="str">
        <f t="shared" si="1"/>
      </c>
      <c r="G37" s="0" t="s">
        <v>119</v>
      </c>
      <c r="H37" s="0" t="s">
        <v>120</v>
      </c>
      <c r="I37" s="0" t="str">
        <f t="shared" si="2"/>
      </c>
      <c r="J37" s="0">
        <v>30</v>
      </c>
      <c r="K37" s="0" t="str">
        <f t="shared" si="3"/>
      </c>
    </row>
    <row r="38">
      <c r="C38" s="0" t="str">
        <f t="shared" si="0"/>
      </c>
      <c r="E38" s="0" t="str">
        <f t="shared" si="1"/>
      </c>
      <c r="I38" s="0" t="str">
        <f t="shared" si="2"/>
      </c>
      <c r="K38" s="0" t="str">
        <f t="shared" si="3"/>
      </c>
    </row>
    <row r="39">
      <c r="C39" s="0" t="str">
        <f t="shared" si="0"/>
      </c>
      <c r="E39" s="0" t="str">
        <f t="shared" si="1"/>
      </c>
      <c r="I39" s="0" t="str">
        <f t="shared" si="2"/>
      </c>
      <c r="K39" s="0" t="str">
        <f t="shared" si="3"/>
      </c>
    </row>
    <row r="40">
      <c r="C40" s="0" t="str">
        <f t="shared" si="0"/>
      </c>
      <c r="E40" s="0" t="str">
        <f t="shared" si="1"/>
      </c>
      <c r="I40" s="0" t="str">
        <f t="shared" si="2"/>
      </c>
      <c r="K40" s="0" t="str">
        <f t="shared" si="3"/>
      </c>
    </row>
    <row r="41">
      <c r="C41" s="0" t="str">
        <f t="shared" si="0"/>
      </c>
      <c r="E41" s="0" t="str">
        <f t="shared" si="1"/>
      </c>
      <c r="I41" s="0" t="str">
        <f t="shared" si="2"/>
      </c>
      <c r="K41" s="0" t="str">
        <f t="shared" si="3"/>
      </c>
    </row>
    <row r="42">
      <c r="C42" s="0" t="str">
        <f t="shared" si="0"/>
      </c>
      <c r="E42" s="0" t="str">
        <f t="shared" si="1"/>
      </c>
      <c r="I42" s="0" t="str">
        <f t="shared" si="2"/>
      </c>
      <c r="K42" s="0" t="str">
        <f t="shared" si="3"/>
      </c>
    </row>
    <row r="43">
      <c r="C43" s="0" t="str">
        <f t="shared" si="0"/>
      </c>
      <c r="E43" s="0" t="str">
        <f t="shared" si="1"/>
      </c>
      <c r="I43" s="0" t="str">
        <f t="shared" si="2"/>
      </c>
      <c r="K43" s="0" t="str">
        <f t="shared" si="3"/>
      </c>
    </row>
    <row r="44">
      <c r="C44" s="0" t="str">
        <f t="shared" si="0"/>
      </c>
      <c r="E44" s="0" t="str">
        <f t="shared" si="1"/>
      </c>
      <c r="I44" s="0" t="str">
        <f t="shared" si="2"/>
      </c>
      <c r="K44" s="0" t="str">
        <f t="shared" si="3"/>
      </c>
    </row>
    <row r="45">
      <c r="C45" s="0" t="str">
        <f t="shared" si="0"/>
      </c>
      <c r="E45" s="0" t="str">
        <f t="shared" si="1"/>
      </c>
      <c r="I45" s="0" t="str">
        <f t="shared" si="2"/>
      </c>
      <c r="K45" s="0" t="str">
        <f t="shared" si="3"/>
      </c>
    </row>
    <row r="46">
      <c r="C46" s="0" t="str">
        <f t="shared" si="0"/>
      </c>
      <c r="E46" s="0" t="str">
        <f t="shared" si="1"/>
      </c>
      <c r="I46" s="0" t="str">
        <f t="shared" si="2"/>
      </c>
      <c r="K46" s="0" t="str">
        <f t="shared" si="3"/>
      </c>
    </row>
    <row r="47">
      <c r="C47" s="0" t="str">
        <f t="shared" si="0"/>
      </c>
      <c r="E47" s="0" t="str">
        <f t="shared" si="1"/>
      </c>
      <c r="I47" s="0" t="str">
        <f t="shared" si="2"/>
      </c>
      <c r="K47" s="0" t="str">
        <f t="shared" si="3"/>
      </c>
    </row>
    <row r="48">
      <c r="C48" s="0" t="str">
        <f t="shared" si="0"/>
      </c>
      <c r="E48" s="0" t="str">
        <f t="shared" si="1"/>
      </c>
      <c r="I48" s="0" t="str">
        <f t="shared" si="2"/>
      </c>
      <c r="K48" s="0" t="str">
        <f t="shared" si="3"/>
      </c>
    </row>
    <row r="49">
      <c r="C49" s="0" t="str">
        <f t="shared" si="0"/>
      </c>
      <c r="E49" s="0" t="str">
        <f t="shared" si="1"/>
      </c>
      <c r="I49" s="0" t="str">
        <f t="shared" si="2"/>
      </c>
      <c r="K49" s="0" t="str">
        <f t="shared" si="3"/>
      </c>
    </row>
    <row r="50">
      <c r="C50" s="0" t="str">
        <f t="shared" si="0"/>
      </c>
      <c r="E50" s="0" t="str">
        <f t="shared" si="1"/>
      </c>
      <c r="I50" s="0" t="str">
        <f t="shared" si="2"/>
      </c>
      <c r="K50" s="0" t="str">
        <f t="shared" si="3"/>
      </c>
    </row>
    <row r="51">
      <c r="C51" s="0" t="str">
        <f t="shared" si="0"/>
      </c>
      <c r="E51" s="0" t="str">
        <f t="shared" si="1"/>
      </c>
      <c r="I51" s="0" t="str">
        <f t="shared" si="2"/>
      </c>
      <c r="K51" s="0" t="str">
        <f t="shared" si="3"/>
      </c>
    </row>
    <row r="52">
      <c r="C52" s="0" t="str">
        <f t="shared" si="0"/>
      </c>
      <c r="E52" s="0" t="str">
        <f t="shared" si="1"/>
      </c>
      <c r="I52" s="0" t="str">
        <f t="shared" si="2"/>
      </c>
      <c r="K52" s="0" t="str">
        <f t="shared" si="3"/>
      </c>
    </row>
    <row r="53">
      <c r="C53" s="0" t="str">
        <f t="shared" si="0"/>
      </c>
      <c r="E53" s="0" t="str">
        <f t="shared" si="1"/>
      </c>
      <c r="I53" s="0" t="str">
        <f t="shared" si="2"/>
      </c>
      <c r="K53" s="0" t="str">
        <f t="shared" si="3"/>
      </c>
    </row>
    <row r="54">
      <c r="C54" s="0" t="str">
        <f t="shared" si="0"/>
      </c>
      <c r="E54" s="0" t="str">
        <f t="shared" si="1"/>
      </c>
      <c r="I54" s="0" t="str">
        <f t="shared" si="2"/>
      </c>
      <c r="K54" s="0" t="str">
        <f t="shared" si="3"/>
      </c>
    </row>
    <row r="55">
      <c r="C55" s="0" t="str">
        <f t="shared" si="0"/>
      </c>
      <c r="E55" s="0" t="str">
        <f t="shared" si="1"/>
      </c>
      <c r="I55" s="0" t="str">
        <f t="shared" si="2"/>
      </c>
      <c r="K55" s="0" t="str">
        <f t="shared" si="3"/>
      </c>
    </row>
    <row r="56">
      <c r="C56" s="0" t="str">
        <f ref="C56:C67" t="shared" si="4">IF(B56&lt;&gt;"",B56&amp;" ("&amp;A56&amp;")","")</f>
      </c>
      <c r="E56" s="0" t="str">
        <f t="shared" si="1"/>
      </c>
      <c r="I56" s="0" t="str">
        <f t="shared" si="2"/>
      </c>
      <c r="K56" s="0" t="str">
        <f t="shared" si="3"/>
      </c>
    </row>
    <row r="57">
      <c r="C57" s="0" t="str">
        <f t="shared" si="4"/>
      </c>
      <c r="E57" s="0" t="str">
        <f t="shared" si="1"/>
      </c>
      <c r="I57" s="0" t="str">
        <f t="shared" si="2"/>
      </c>
      <c r="K57" s="0" t="str">
        <f t="shared" si="3"/>
      </c>
    </row>
    <row r="58">
      <c r="C58" s="0" t="str">
        <f t="shared" si="4"/>
      </c>
      <c r="E58" s="0" t="str">
        <f t="shared" si="1"/>
      </c>
      <c r="I58" s="0" t="str">
        <f t="shared" si="2"/>
      </c>
      <c r="K58" s="0" t="str">
        <f t="shared" si="3"/>
      </c>
    </row>
    <row r="59">
      <c r="C59" s="0" t="str">
        <f t="shared" si="4"/>
      </c>
      <c r="E59" s="0" t="str">
        <f t="shared" si="1"/>
      </c>
      <c r="I59" s="0" t="str">
        <f t="shared" si="2"/>
      </c>
      <c r="K59" s="0" t="str">
        <f t="shared" si="3"/>
      </c>
    </row>
    <row r="60">
      <c r="C60" s="0" t="str">
        <f t="shared" si="4"/>
      </c>
      <c r="E60" s="0" t="str">
        <f t="shared" si="1"/>
      </c>
      <c r="I60" s="0" t="str">
        <f t="shared" si="2"/>
      </c>
      <c r="K60" s="0" t="str">
        <f t="shared" si="3"/>
      </c>
    </row>
    <row r="61">
      <c r="C61" s="0" t="str">
        <f t="shared" si="4"/>
      </c>
      <c r="E61" s="0" t="str">
        <f t="shared" si="1"/>
      </c>
      <c r="I61" s="0" t="str">
        <f t="shared" si="2"/>
      </c>
      <c r="K61" s="0" t="str">
        <f t="shared" si="3"/>
      </c>
    </row>
    <row r="62">
      <c r="C62" s="0" t="str">
        <f t="shared" si="4"/>
      </c>
      <c r="E62" s="0" t="str">
        <f t="shared" si="1"/>
      </c>
      <c r="I62" s="0" t="str">
        <f t="shared" si="2"/>
      </c>
      <c r="K62" s="0" t="str">
        <f t="shared" si="3"/>
      </c>
    </row>
    <row r="63">
      <c r="C63" s="0" t="str">
        <f t="shared" si="4"/>
      </c>
      <c r="E63" s="0" t="str">
        <f t="shared" si="1"/>
      </c>
      <c r="I63" s="0" t="str">
        <f t="shared" si="2"/>
      </c>
      <c r="K63" s="0" t="str">
        <f t="shared" si="3"/>
      </c>
    </row>
    <row r="64">
      <c r="C64" s="0" t="str">
        <f t="shared" si="4"/>
      </c>
      <c r="E64" s="0" t="str">
        <f t="shared" si="1"/>
      </c>
      <c r="I64" s="0" t="str">
        <f t="shared" si="2"/>
      </c>
      <c r="K64" s="0" t="str">
        <f t="shared" si="3"/>
      </c>
    </row>
    <row r="65">
      <c r="C65" s="0" t="str">
        <f t="shared" si="4"/>
      </c>
      <c r="E65" s="0" t="str">
        <f t="shared" si="1"/>
      </c>
      <c r="I65" s="0" t="str">
        <f t="shared" si="2"/>
      </c>
      <c r="K65" s="0" t="str">
        <f t="shared" si="3"/>
      </c>
    </row>
    <row r="66">
      <c r="C66" s="0" t="str">
        <f t="shared" si="4"/>
      </c>
      <c r="E66" s="0" t="str">
        <f t="shared" si="1"/>
      </c>
      <c r="I66" s="0" t="str">
        <f t="shared" si="2"/>
      </c>
      <c r="K66" s="0" t="str">
        <f t="shared" si="3"/>
      </c>
    </row>
    <row r="67">
      <c r="C67" s="0" t="str">
        <f t="shared" si="4"/>
      </c>
      <c r="E67" s="0" t="str">
        <f t="shared" si="1"/>
      </c>
      <c r="I67" s="0" t="str">
        <f t="shared" si="2"/>
      </c>
      <c r="K67" s="0" t="str">
        <f t="shared" si="3"/>
      </c>
    </row>
    <row r="68">
      <c r="C68" s="0" t="str">
        <f ref="C68:C131" t="shared" si="5">IF(B68&lt;&gt;"",B68&amp;" ("&amp;A68&amp;")","")</f>
      </c>
      <c r="E68" s="0" t="str">
        <f ref="E68:E100" t="shared" si="6">IF(A68="","",A68)</f>
      </c>
      <c r="I68" s="0" t="str">
        <f ref="I68:I131" t="shared" si="7">IF(H68&lt;&gt;"",H68&amp;" ("&amp;G68&amp;")","")</f>
      </c>
      <c r="K68" s="0" t="str">
        <f ref="K68:K100" t="shared" si="8">IF(G68="","",G68)</f>
      </c>
    </row>
    <row r="69">
      <c r="C69" s="0" t="str">
        <f t="shared" si="5"/>
      </c>
      <c r="E69" s="0" t="str">
        <f t="shared" si="6"/>
      </c>
      <c r="I69" s="0" t="str">
        <f t="shared" si="7"/>
      </c>
      <c r="K69" s="0" t="str">
        <f t="shared" si="8"/>
      </c>
    </row>
    <row r="70">
      <c r="C70" s="0" t="str">
        <f t="shared" si="5"/>
      </c>
      <c r="E70" s="0" t="str">
        <f t="shared" si="6"/>
      </c>
      <c r="I70" s="0" t="str">
        <f t="shared" si="7"/>
      </c>
      <c r="K70" s="0" t="str">
        <f t="shared" si="8"/>
      </c>
    </row>
    <row r="71">
      <c r="C71" s="0" t="str">
        <f t="shared" si="5"/>
      </c>
      <c r="E71" s="0" t="str">
        <f t="shared" si="6"/>
      </c>
      <c r="I71" s="0" t="str">
        <f t="shared" si="7"/>
      </c>
      <c r="K71" s="0" t="str">
        <f t="shared" si="8"/>
      </c>
    </row>
    <row r="72">
      <c r="C72" s="0" t="str">
        <f t="shared" si="5"/>
      </c>
      <c r="E72" s="0" t="str">
        <f t="shared" si="6"/>
      </c>
      <c r="I72" s="0" t="str">
        <f t="shared" si="7"/>
      </c>
      <c r="K72" s="0" t="str">
        <f t="shared" si="8"/>
      </c>
    </row>
    <row r="73">
      <c r="C73" s="0" t="str">
        <f t="shared" si="5"/>
      </c>
      <c r="E73" s="0" t="str">
        <f t="shared" si="6"/>
      </c>
      <c r="I73" s="0" t="str">
        <f t="shared" si="7"/>
      </c>
      <c r="K73" s="0" t="str">
        <f t="shared" si="8"/>
      </c>
    </row>
    <row r="74">
      <c r="C74" s="0" t="str">
        <f t="shared" si="5"/>
      </c>
      <c r="E74" s="0" t="str">
        <f t="shared" si="6"/>
      </c>
      <c r="I74" s="0" t="str">
        <f t="shared" si="7"/>
      </c>
      <c r="K74" s="0" t="str">
        <f t="shared" si="8"/>
      </c>
    </row>
    <row r="75">
      <c r="C75" s="0" t="str">
        <f t="shared" si="5"/>
      </c>
      <c r="E75" s="0" t="str">
        <f t="shared" si="6"/>
      </c>
      <c r="I75" s="0" t="str">
        <f t="shared" si="7"/>
      </c>
      <c r="K75" s="0" t="str">
        <f t="shared" si="8"/>
      </c>
    </row>
    <row r="76">
      <c r="C76" s="0" t="str">
        <f t="shared" si="5"/>
      </c>
      <c r="E76" s="0" t="str">
        <f t="shared" si="6"/>
      </c>
      <c r="I76" s="0" t="str">
        <f t="shared" si="7"/>
      </c>
      <c r="K76" s="0" t="str">
        <f t="shared" si="8"/>
      </c>
    </row>
    <row r="77">
      <c r="C77" s="0" t="str">
        <f t="shared" si="5"/>
      </c>
      <c r="E77" s="0" t="str">
        <f t="shared" si="6"/>
      </c>
      <c r="I77" s="0" t="str">
        <f t="shared" si="7"/>
      </c>
      <c r="K77" s="0" t="str">
        <f t="shared" si="8"/>
      </c>
    </row>
    <row r="78">
      <c r="C78" s="0" t="str">
        <f t="shared" si="5"/>
      </c>
      <c r="E78" s="0" t="str">
        <f t="shared" si="6"/>
      </c>
      <c r="I78" s="0" t="str">
        <f t="shared" si="7"/>
      </c>
      <c r="K78" s="0" t="str">
        <f t="shared" si="8"/>
      </c>
    </row>
    <row r="79">
      <c r="C79" s="0" t="str">
        <f t="shared" si="5"/>
      </c>
      <c r="E79" s="0" t="str">
        <f t="shared" si="6"/>
      </c>
      <c r="I79" s="0" t="str">
        <f t="shared" si="7"/>
      </c>
      <c r="K79" s="0" t="str">
        <f t="shared" si="8"/>
      </c>
    </row>
    <row r="80">
      <c r="C80" s="0" t="str">
        <f t="shared" si="5"/>
      </c>
      <c r="E80" s="0" t="str">
        <f t="shared" si="6"/>
      </c>
      <c r="I80" s="0" t="str">
        <f t="shared" si="7"/>
      </c>
      <c r="K80" s="0" t="str">
        <f t="shared" si="8"/>
      </c>
    </row>
    <row r="81">
      <c r="C81" s="0" t="str">
        <f t="shared" si="5"/>
      </c>
      <c r="E81" s="0" t="str">
        <f t="shared" si="6"/>
      </c>
      <c r="I81" s="0" t="str">
        <f t="shared" si="7"/>
      </c>
      <c r="K81" s="0" t="str">
        <f t="shared" si="8"/>
      </c>
    </row>
    <row r="82">
      <c r="C82" s="0" t="str">
        <f t="shared" si="5"/>
      </c>
      <c r="E82" s="0" t="str">
        <f t="shared" si="6"/>
      </c>
      <c r="I82" s="0" t="str">
        <f t="shared" si="7"/>
      </c>
      <c r="K82" s="0" t="str">
        <f t="shared" si="8"/>
      </c>
    </row>
    <row r="83">
      <c r="C83" s="0" t="str">
        <f t="shared" si="5"/>
      </c>
      <c r="E83" s="0" t="str">
        <f t="shared" si="6"/>
      </c>
      <c r="I83" s="0" t="str">
        <f t="shared" si="7"/>
      </c>
      <c r="K83" s="0" t="str">
        <f t="shared" si="8"/>
      </c>
    </row>
    <row r="84">
      <c r="C84" s="0" t="str">
        <f t="shared" si="5"/>
      </c>
      <c r="E84" s="0" t="str">
        <f t="shared" si="6"/>
      </c>
      <c r="I84" s="0" t="str">
        <f t="shared" si="7"/>
      </c>
      <c r="K84" s="0" t="str">
        <f t="shared" si="8"/>
      </c>
    </row>
    <row r="85">
      <c r="C85" s="0" t="str">
        <f t="shared" si="5"/>
      </c>
      <c r="E85" s="0" t="str">
        <f t="shared" si="6"/>
      </c>
      <c r="I85" s="0" t="str">
        <f t="shared" si="7"/>
      </c>
      <c r="K85" s="0" t="str">
        <f t="shared" si="8"/>
      </c>
    </row>
    <row r="86">
      <c r="C86" s="0" t="str">
        <f t="shared" si="5"/>
      </c>
      <c r="E86" s="0" t="str">
        <f t="shared" si="6"/>
      </c>
      <c r="I86" s="0" t="str">
        <f t="shared" si="7"/>
      </c>
      <c r="K86" s="0" t="str">
        <f t="shared" si="8"/>
      </c>
    </row>
    <row r="87">
      <c r="C87" s="0" t="str">
        <f t="shared" si="5"/>
      </c>
      <c r="E87" s="0" t="str">
        <f t="shared" si="6"/>
      </c>
      <c r="I87" s="0" t="str">
        <f t="shared" si="7"/>
      </c>
      <c r="K87" s="0" t="str">
        <f t="shared" si="8"/>
      </c>
    </row>
    <row r="88">
      <c r="C88" s="0" t="str">
        <f t="shared" si="5"/>
      </c>
      <c r="E88" s="0" t="str">
        <f t="shared" si="6"/>
      </c>
      <c r="I88" s="0" t="str">
        <f t="shared" si="7"/>
      </c>
      <c r="K88" s="0" t="str">
        <f t="shared" si="8"/>
      </c>
    </row>
    <row r="89">
      <c r="C89" s="0" t="str">
        <f t="shared" si="5"/>
      </c>
      <c r="E89" s="0" t="str">
        <f t="shared" si="6"/>
      </c>
      <c r="I89" s="0" t="str">
        <f t="shared" si="7"/>
      </c>
      <c r="K89" s="0" t="str">
        <f t="shared" si="8"/>
      </c>
    </row>
    <row r="90">
      <c r="C90" s="0" t="str">
        <f t="shared" si="5"/>
      </c>
      <c r="E90" s="0" t="str">
        <f t="shared" si="6"/>
      </c>
      <c r="I90" s="0" t="str">
        <f t="shared" si="7"/>
      </c>
      <c r="K90" s="0" t="str">
        <f t="shared" si="8"/>
      </c>
    </row>
    <row r="91">
      <c r="C91" s="0" t="str">
        <f t="shared" si="5"/>
      </c>
      <c r="E91" s="0" t="str">
        <f t="shared" si="6"/>
      </c>
      <c r="I91" s="0" t="str">
        <f t="shared" si="7"/>
      </c>
      <c r="K91" s="0" t="str">
        <f t="shared" si="8"/>
      </c>
    </row>
    <row r="92">
      <c r="C92" s="0" t="str">
        <f t="shared" si="5"/>
      </c>
      <c r="E92" s="0" t="str">
        <f t="shared" si="6"/>
      </c>
      <c r="I92" s="0" t="str">
        <f t="shared" si="7"/>
      </c>
      <c r="K92" s="0" t="str">
        <f t="shared" si="8"/>
      </c>
    </row>
    <row r="93">
      <c r="C93" s="0" t="str">
        <f t="shared" si="5"/>
      </c>
      <c r="E93" s="0" t="str">
        <f t="shared" si="6"/>
      </c>
      <c r="I93" s="0" t="str">
        <f t="shared" si="7"/>
      </c>
      <c r="K93" s="0" t="str">
        <f t="shared" si="8"/>
      </c>
    </row>
    <row r="94">
      <c r="C94" s="0" t="str">
        <f t="shared" si="5"/>
      </c>
      <c r="E94" s="0" t="str">
        <f t="shared" si="6"/>
      </c>
      <c r="I94" s="0" t="str">
        <f t="shared" si="7"/>
      </c>
      <c r="K94" s="0" t="str">
        <f t="shared" si="8"/>
      </c>
    </row>
    <row r="95">
      <c r="C95" s="0" t="str">
        <f t="shared" si="5"/>
      </c>
      <c r="E95" s="0" t="str">
        <f t="shared" si="6"/>
      </c>
      <c r="I95" s="0" t="str">
        <f t="shared" si="7"/>
      </c>
      <c r="K95" s="0" t="str">
        <f t="shared" si="8"/>
      </c>
    </row>
    <row r="96">
      <c r="C96" s="0" t="str">
        <f t="shared" si="5"/>
      </c>
      <c r="E96" s="0" t="str">
        <f t="shared" si="6"/>
      </c>
      <c r="I96" s="0" t="str">
        <f t="shared" si="7"/>
      </c>
      <c r="K96" s="0" t="str">
        <f t="shared" si="8"/>
      </c>
    </row>
    <row r="97">
      <c r="C97" s="0" t="str">
        <f t="shared" si="5"/>
      </c>
      <c r="E97" s="0" t="str">
        <f t="shared" si="6"/>
      </c>
      <c r="I97" s="0" t="str">
        <f t="shared" si="7"/>
      </c>
      <c r="K97" s="0" t="str">
        <f t="shared" si="8"/>
      </c>
    </row>
    <row r="98">
      <c r="C98" s="0" t="str">
        <f t="shared" si="5"/>
      </c>
      <c r="E98" s="0" t="str">
        <f t="shared" si="6"/>
      </c>
      <c r="I98" s="0" t="str">
        <f t="shared" si="7"/>
      </c>
      <c r="K98" s="0" t="str">
        <f t="shared" si="8"/>
      </c>
    </row>
    <row r="99">
      <c r="C99" s="0" t="str">
        <f t="shared" si="5"/>
      </c>
      <c r="E99" s="0" t="str">
        <f t="shared" si="6"/>
      </c>
      <c r="I99" s="0" t="str">
        <f t="shared" si="7"/>
      </c>
      <c r="K99" s="0" t="str">
        <f t="shared" si="8"/>
      </c>
    </row>
    <row r="100">
      <c r="C100" s="0" t="str">
        <f t="shared" si="5"/>
      </c>
      <c r="E100" s="0" t="str">
        <f t="shared" si="6"/>
      </c>
      <c r="I100" s="0" t="str">
        <f t="shared" si="7"/>
      </c>
      <c r="K100" s="0" t="str">
        <f t="shared" si="8"/>
      </c>
    </row>
    <row r="101">
      <c r="C101" s="0" t="str">
        <f t="shared" si="5"/>
      </c>
      <c r="I101" s="0" t="str">
        <f t="shared" si="7"/>
      </c>
    </row>
    <row r="102">
      <c r="C102" s="0" t="str">
        <f t="shared" si="5"/>
      </c>
      <c r="I102" s="0" t="str">
        <f t="shared" si="7"/>
      </c>
    </row>
    <row r="103">
      <c r="C103" s="0" t="str">
        <f t="shared" si="5"/>
      </c>
      <c r="I103" s="0" t="str">
        <f t="shared" si="7"/>
      </c>
    </row>
    <row r="104">
      <c r="C104" s="0" t="str">
        <f t="shared" si="5"/>
      </c>
      <c r="I104" s="0" t="str">
        <f t="shared" si="7"/>
      </c>
    </row>
    <row r="105">
      <c r="C105" s="0" t="str">
        <f t="shared" si="5"/>
      </c>
      <c r="I105" s="0" t="str">
        <f t="shared" si="7"/>
      </c>
    </row>
    <row r="106">
      <c r="C106" s="0" t="str">
        <f t="shared" si="5"/>
      </c>
      <c r="I106" s="0" t="str">
        <f t="shared" si="7"/>
      </c>
    </row>
    <row r="107">
      <c r="C107" s="0" t="str">
        <f t="shared" si="5"/>
      </c>
      <c r="I107" s="0" t="str">
        <f t="shared" si="7"/>
      </c>
    </row>
    <row r="108">
      <c r="C108" s="0" t="str">
        <f t="shared" si="5"/>
      </c>
      <c r="I108" s="0" t="str">
        <f t="shared" si="7"/>
      </c>
    </row>
    <row r="109">
      <c r="C109" s="0" t="str">
        <f t="shared" si="5"/>
      </c>
      <c r="I109" s="0" t="str">
        <f t="shared" si="7"/>
      </c>
    </row>
    <row r="110">
      <c r="C110" s="0" t="str">
        <f t="shared" si="5"/>
      </c>
      <c r="I110" s="0" t="str">
        <f t="shared" si="7"/>
      </c>
    </row>
    <row r="111">
      <c r="C111" s="0" t="str">
        <f t="shared" si="5"/>
      </c>
      <c r="I111" s="0" t="str">
        <f t="shared" si="7"/>
      </c>
    </row>
    <row r="112">
      <c r="C112" s="0" t="str">
        <f t="shared" si="5"/>
      </c>
      <c r="I112" s="0" t="str">
        <f t="shared" si="7"/>
      </c>
    </row>
    <row r="113">
      <c r="C113" s="0" t="str">
        <f t="shared" si="5"/>
      </c>
      <c r="I113" s="0" t="str">
        <f t="shared" si="7"/>
      </c>
    </row>
    <row r="114">
      <c r="C114" s="0" t="str">
        <f t="shared" si="5"/>
      </c>
      <c r="I114" s="0" t="str">
        <f t="shared" si="7"/>
      </c>
    </row>
    <row r="115">
      <c r="C115" s="0" t="str">
        <f t="shared" si="5"/>
      </c>
      <c r="I115" s="0" t="str">
        <f t="shared" si="7"/>
      </c>
    </row>
    <row r="116">
      <c r="C116" s="0" t="str">
        <f t="shared" si="5"/>
      </c>
      <c r="I116" s="0" t="str">
        <f t="shared" si="7"/>
      </c>
    </row>
    <row r="117">
      <c r="C117" s="0" t="str">
        <f t="shared" si="5"/>
      </c>
      <c r="I117" s="0" t="str">
        <f t="shared" si="7"/>
      </c>
    </row>
    <row r="118">
      <c r="C118" s="0" t="str">
        <f t="shared" si="5"/>
      </c>
      <c r="I118" s="0" t="str">
        <f t="shared" si="7"/>
      </c>
    </row>
    <row r="119">
      <c r="C119" s="0" t="str">
        <f t="shared" si="5"/>
      </c>
      <c r="I119" s="0" t="str">
        <f t="shared" si="7"/>
      </c>
    </row>
    <row r="120">
      <c r="C120" s="0" t="str">
        <f t="shared" si="5"/>
      </c>
      <c r="I120" s="0" t="str">
        <f t="shared" si="7"/>
      </c>
    </row>
    <row r="121">
      <c r="C121" s="0" t="str">
        <f t="shared" si="5"/>
      </c>
      <c r="I121" s="0" t="str">
        <f t="shared" si="7"/>
      </c>
    </row>
    <row r="122">
      <c r="C122" s="0" t="str">
        <f t="shared" si="5"/>
      </c>
      <c r="I122" s="0" t="str">
        <f t="shared" si="7"/>
      </c>
    </row>
    <row r="123">
      <c r="C123" s="0" t="str">
        <f t="shared" si="5"/>
      </c>
      <c r="I123" s="0" t="str">
        <f t="shared" si="7"/>
      </c>
    </row>
    <row r="124">
      <c r="C124" s="0" t="str">
        <f t="shared" si="5"/>
      </c>
      <c r="I124" s="0" t="str">
        <f t="shared" si="7"/>
      </c>
    </row>
    <row r="125">
      <c r="C125" s="0" t="str">
        <f t="shared" si="5"/>
      </c>
      <c r="I125" s="0" t="str">
        <f t="shared" si="7"/>
      </c>
    </row>
    <row r="126">
      <c r="C126" s="0" t="str">
        <f t="shared" si="5"/>
      </c>
      <c r="I126" s="0" t="str">
        <f t="shared" si="7"/>
      </c>
    </row>
    <row r="127">
      <c r="C127" s="0" t="str">
        <f t="shared" si="5"/>
      </c>
      <c r="I127" s="0" t="str">
        <f t="shared" si="7"/>
      </c>
    </row>
    <row r="128">
      <c r="C128" s="0" t="str">
        <f t="shared" si="5"/>
      </c>
      <c r="I128" s="0" t="str">
        <f t="shared" si="7"/>
      </c>
    </row>
    <row r="129">
      <c r="C129" s="0" t="str">
        <f t="shared" si="5"/>
      </c>
      <c r="I129" s="0" t="str">
        <f t="shared" si="7"/>
      </c>
    </row>
    <row r="130">
      <c r="C130" s="0" t="str">
        <f t="shared" si="5"/>
      </c>
      <c r="I130" s="0" t="str">
        <f t="shared" si="7"/>
      </c>
    </row>
    <row r="131">
      <c r="C131" s="0" t="str">
        <f t="shared" si="5"/>
      </c>
      <c r="I131" s="0" t="str">
        <f t="shared" si="7"/>
      </c>
    </row>
    <row r="132">
      <c r="C132" s="0" t="str">
        <f ref="C132:C150" t="shared" si="9">IF(B132&lt;&gt;"",B132&amp;" ("&amp;A132&amp;")","")</f>
      </c>
      <c r="I132" s="0" t="str">
        <f ref="I132:I150" t="shared" si="10">IF(H132&lt;&gt;"",H132&amp;" ("&amp;G132&amp;")","")</f>
      </c>
    </row>
    <row r="133">
      <c r="C133" s="0" t="str">
        <f t="shared" si="9"/>
      </c>
      <c r="I133" s="0" t="str">
        <f t="shared" si="10"/>
      </c>
    </row>
    <row r="134">
      <c r="C134" s="0" t="str">
        <f t="shared" si="9"/>
      </c>
      <c r="I134" s="0" t="str">
        <f t="shared" si="10"/>
      </c>
    </row>
    <row r="135">
      <c r="C135" s="0" t="str">
        <f t="shared" si="9"/>
      </c>
      <c r="I135" s="0" t="str">
        <f t="shared" si="10"/>
      </c>
    </row>
    <row r="136">
      <c r="C136" s="0" t="str">
        <f t="shared" si="9"/>
      </c>
      <c r="I136" s="0" t="str">
        <f t="shared" si="10"/>
      </c>
    </row>
    <row r="137">
      <c r="C137" s="0" t="str">
        <f t="shared" si="9"/>
      </c>
      <c r="I137" s="0" t="str">
        <f t="shared" si="10"/>
      </c>
    </row>
    <row r="138">
      <c r="C138" s="0" t="str">
        <f t="shared" si="9"/>
      </c>
      <c r="I138" s="0" t="str">
        <f t="shared" si="10"/>
      </c>
    </row>
    <row r="139">
      <c r="C139" s="0" t="str">
        <f t="shared" si="9"/>
      </c>
      <c r="I139" s="0" t="str">
        <f t="shared" si="10"/>
      </c>
    </row>
    <row r="140">
      <c r="C140" s="0" t="str">
        <f t="shared" si="9"/>
      </c>
      <c r="I140" s="0" t="str">
        <f t="shared" si="10"/>
      </c>
    </row>
    <row r="141">
      <c r="C141" s="0" t="str">
        <f t="shared" si="9"/>
      </c>
      <c r="I141" s="0" t="str">
        <f t="shared" si="10"/>
      </c>
    </row>
    <row r="142">
      <c r="C142" s="0" t="str">
        <f t="shared" si="9"/>
      </c>
      <c r="I142" s="0" t="str">
        <f t="shared" si="10"/>
      </c>
    </row>
    <row r="143">
      <c r="C143" s="0" t="str">
        <f t="shared" si="9"/>
      </c>
      <c r="I143" s="0" t="str">
        <f t="shared" si="10"/>
      </c>
    </row>
    <row r="144">
      <c r="C144" s="0" t="str">
        <f t="shared" si="9"/>
      </c>
      <c r="I144" s="0" t="str">
        <f t="shared" si="10"/>
      </c>
    </row>
    <row r="145">
      <c r="C145" s="0" t="str">
        <f t="shared" si="9"/>
      </c>
      <c r="I145" s="0" t="str">
        <f t="shared" si="10"/>
      </c>
    </row>
    <row r="146">
      <c r="C146" s="0" t="str">
        <f t="shared" si="9"/>
      </c>
      <c r="I146" s="0" t="str">
        <f t="shared" si="10"/>
      </c>
    </row>
    <row r="147">
      <c r="C147" s="0" t="str">
        <f t="shared" si="9"/>
      </c>
      <c r="I147" s="0" t="str">
        <f t="shared" si="10"/>
      </c>
    </row>
    <row r="148">
      <c r="C148" s="0" t="str">
        <f t="shared" si="9"/>
      </c>
      <c r="I148" s="0" t="str">
        <f t="shared" si="10"/>
      </c>
    </row>
    <row r="149">
      <c r="C149" s="0" t="str">
        <f t="shared" si="9"/>
      </c>
      <c r="I149" s="0" t="str">
        <f t="shared" si="10"/>
      </c>
    </row>
    <row r="150">
      <c r="C150" s="0" t="str">
        <f t="shared" si="9"/>
      </c>
      <c r="I150" s="0" t="str">
        <f t="shared" si="10"/>
      </c>
    </row>
  </sheetData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2"/>
  <sheetViews>
    <sheetView showGridLines="0" showRowColHeaders="0" tabSelected="1" workbookViewId="0">
      <selection activeCell="E10" sqref="E10"/>
    </sheetView>
  </sheetViews>
  <sheetFormatPr defaultColWidth="0" defaultRowHeight="15" zeroHeight="1" x14ac:dyDescent="0.25"/>
  <cols>
    <col min="1" max="1" bestFit="1" width="22" customWidth="1" style="1"/>
    <col min="2" max="2" hidden="1" width="13" customWidth="1" style="1"/>
    <col min="3" max="3" width="28.5703125" customWidth="1" style="1"/>
    <col min="4" max="4" hidden="1" width="10.42578125" customWidth="1" style="1"/>
    <col min="5" max="5" width="10.42578125" customWidth="1" style="1"/>
    <col min="6" max="6" width="28.5703125" customWidth="1" style="1"/>
    <col min="7" max="7" width="9.140625" customWidth="1" style="1"/>
    <col min="8" max="16384" hidden="1" width="9.140625" customWidth="1" style="1"/>
  </cols>
  <sheetData>
    <row r="1" ht="26.25">
      <c r="A1" s="16" t="s">
        <v>121</v>
      </c>
      <c r="B1" s="16"/>
      <c r="C1" s="16"/>
      <c r="D1" s="16"/>
      <c r="E1" s="16"/>
      <c r="F1" s="16"/>
    </row>
    <row r="2"/>
    <row r="3">
      <c r="A3" s="1" t="s">
        <v>122</v>
      </c>
      <c r="C3" s="1" t="s">
        <v>123</v>
      </c>
      <c r="E3" s="1" t="s">
        <v>124</v>
      </c>
      <c r="F3" s="1" t="s">
        <v>125</v>
      </c>
    </row>
    <row r="4">
      <c r="A4" s="12">
        <v>441</v>
      </c>
      <c r="B4" s="12"/>
      <c r="C4" s="1" t="s">
        <v>126</v>
      </c>
      <c r="E4" s="13">
        <v>45981</v>
      </c>
      <c r="F4" s="14" t="s">
        <v>127</v>
      </c>
    </row>
    <row r="5"/>
    <row r="6"/>
    <row r="7">
      <c r="C7" s="1" t="s">
        <v>0</v>
      </c>
      <c r="F7" s="1" t="s">
        <v>2</v>
      </c>
    </row>
    <row r="8">
      <c r="A8" s="2" t="s">
        <v>128</v>
      </c>
      <c r="B8" s="2"/>
      <c r="C8" s="15" t="s">
        <v>129</v>
      </c>
      <c r="F8" s="15" t="s">
        <v>130</v>
      </c>
    </row>
    <row r="9"/>
    <row r="10">
      <c r="A10" s="2" t="s">
        <v>131</v>
      </c>
      <c r="B10" s="2"/>
    </row>
    <row r="11">
      <c r="A11" s="1" t="s">
        <v>132</v>
      </c>
      <c r="B11" s="1" t="str">
        <f>IFERROR(INDEX(homePlayerNames,MATCH(Opsætning!C11,homeTeamPlayers,)),"")</f>
      </c>
      <c r="C11" s="15"/>
      <c r="D11" s="1" t="str">
        <f>IFERROR(INDEX(awayPlayerNames,MATCH(Opsætning!F11,awayTeamPlayers,)),"")</f>
      </c>
      <c r="F11" s="15"/>
    </row>
    <row r="12">
      <c r="A12" s="1" t="s">
        <v>133</v>
      </c>
      <c r="B12" s="1" t="str">
        <f>IFERROR(INDEX(homePlayerNames,MATCH(Opsætning!C12,homeTeamPlayers,)),"")</f>
      </c>
      <c r="C12" s="15"/>
      <c r="D12" s="1" t="str">
        <f>IFERROR(INDEX(awayPlayerNames,MATCH(Opsætning!F12,awayTeamPlayers,)),"")</f>
      </c>
      <c r="F12" s="15"/>
    </row>
    <row r="13">
      <c r="A13" s="1" t="s">
        <v>134</v>
      </c>
      <c r="B13" s="1" t="str">
        <f>IFERROR(INDEX(homePlayerNames,MATCH(Opsætning!C13,homeTeamPlayers,)),"")</f>
      </c>
      <c r="C13" s="15"/>
      <c r="D13" s="1" t="str">
        <f>IFERROR(INDEX(awayPlayerNames,MATCH(Opsætning!F13,awayTeamPlayers,)),"")</f>
      </c>
      <c r="F13" s="15"/>
    </row>
    <row r="14"/>
    <row r="15">
      <c r="A15" s="2" t="s">
        <v>135</v>
      </c>
      <c r="B15" s="1" t="str">
        <f>IFERROR(INDEX(homePlayerNames,MATCH(Opsætning!C15,homeTeamPlayers,)),"")</f>
      </c>
      <c r="C15" s="15"/>
      <c r="D15" s="1" t="str">
        <f>IFERROR(INDEX(awayPlayerNames,MATCH(Opsætning!F15,awayTeamPlayers,)),"")</f>
      </c>
      <c r="F15" s="15"/>
    </row>
    <row r="16"/>
    <row r="18" hidden="1">
      <c r="B18" s="1" t="str">
        <f>homeD1P1</f>
      </c>
      <c r="D18" s="1" t="str">
        <f>AwayD1P1</f>
      </c>
    </row>
    <row r="19" hidden="1">
      <c r="B19" s="1" t="str">
        <f>HomeD1P2</f>
      </c>
      <c r="D19" s="1" t="str">
        <f>AwayD1P2</f>
      </c>
    </row>
    <row r="20" hidden="1">
      <c r="B20" s="1" t="str">
        <f>HomeD2P1</f>
      </c>
      <c r="D20" s="1" t="str">
        <f>AwayD2P1</f>
      </c>
    </row>
    <row r="22" hidden="1">
      <c r="B22" s="1" t="str">
        <f>HomeRes</f>
      </c>
      <c r="D22" s="1" t="str">
        <f>AwayRes</f>
      </c>
    </row>
  </sheetData>
  <mergeCells>
    <mergeCell ref="A1:F1"/>
  </mergeCells>
  <dataValidations count="2">
    <dataValidation type="list" allowBlank="1" showInputMessage="1" showErrorMessage="1" sqref="C11:C12 C13 C15" xr:uid="{00000000-0002-0000-0100-000000000000}">
      <formula1>homeTeamPlayers</formula1>
    </dataValidation>
    <dataValidation type="list" allowBlank="1" showInputMessage="1" showErrorMessage="1" sqref="F11:F12 F13 F15" xr:uid="{00000000-0002-0000-0100-000001000000}">
      <formula1>awayTeamPlayers</formula1>
    </dataValidation>
  </dataValidation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20" hidden="1" width="9.140625" customWidth="1" style="1"/>
    <col min="21" max="21" hidden="1" width="13.5703125" customWidth="1" style="1"/>
    <col min="22" max="28" hidden="1" width="0" customWidth="1" style="1"/>
    <col min="29" max="16384" hidden="1" width="9.140625" customWidth="1" style="1"/>
  </cols>
  <sheetData>
    <row r="1" ht="26.25">
      <c r="B1" s="16" t="s">
        <v>136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137</v>
      </c>
      <c r="C3" s="18"/>
      <c r="D3" s="18"/>
      <c r="E3" s="18"/>
      <c r="G3" s="18" t="s">
        <v>138</v>
      </c>
      <c r="H3" s="18"/>
      <c r="I3" s="18"/>
      <c r="J3" s="18"/>
      <c r="U3" s="1" t="s">
        <v>139</v>
      </c>
      <c r="W3" s="1" t="s">
        <v>140</v>
      </c>
      <c r="X3" s="1" t="s">
        <v>141</v>
      </c>
    </row>
    <row r="4" ht="15" customHeight="1">
      <c r="B4" s="7"/>
      <c r="C4" s="7"/>
      <c r="D4" s="7"/>
      <c r="E4" s="7"/>
      <c r="G4" s="7"/>
      <c r="H4" s="7"/>
      <c r="I4" s="7"/>
      <c r="J4" s="7"/>
    </row>
    <row r="5">
      <c r="B5" s="2" t="s">
        <v>142</v>
      </c>
      <c r="C5" s="3" t="s">
        <v>143</v>
      </c>
      <c r="D5" s="3" t="s">
        <v>144</v>
      </c>
      <c r="E5" s="3" t="s">
        <v>145</v>
      </c>
      <c r="G5" s="2" t="s">
        <v>128</v>
      </c>
      <c r="H5" s="3" t="s">
        <v>143</v>
      </c>
      <c r="I5" s="3" t="s">
        <v>144</v>
      </c>
      <c r="J5" s="3" t="s">
        <v>145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6" t="str">
        <f>IFERROR(homeD1P1,"")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HomeRes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6" t="str">
        <f>IFERROR(HomeD1P2,"")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6" t="str">
        <f>IFERROR(HomeD2P1,"")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>
      <c r="A9" s="17"/>
      <c r="B9" s="11" t="s">
        <v>146</v>
      </c>
      <c r="C9" s="4"/>
      <c r="D9" s="6">
        <v>0</v>
      </c>
      <c r="E9" s="6">
        <f>C9</f>
        <v>0</v>
      </c>
      <c r="F9" s="2"/>
      <c r="G9" s="19" t="s">
        <v>147</v>
      </c>
      <c r="H9" s="19"/>
      <c r="I9" s="19"/>
      <c r="AB9" s="1" t="str">
        <f>IF(C9&lt;&gt;"",C9,"")</f>
      </c>
    </row>
    <row r="10">
      <c r="A10" s="17"/>
      <c r="B10" s="5" t="s">
        <v>145</v>
      </c>
      <c r="C10" s="5">
        <f>SUM(C6:C9)</f>
        <v>0</v>
      </c>
      <c r="D10" s="5">
        <f>SUM(D6:D9)</f>
        <v>0</v>
      </c>
      <c r="E10" s="5">
        <f>SUM(E6:E9)</f>
        <v>0</v>
      </c>
      <c r="F10" s="2"/>
      <c r="G10" s="19"/>
      <c r="H10" s="19"/>
      <c r="I10" s="19"/>
    </row>
    <row r="11">
      <c r="A11" s="17"/>
      <c r="B11" s="5" t="s">
        <v>148</v>
      </c>
      <c r="C11" s="5"/>
      <c r="D11" s="5"/>
      <c r="E11" s="5">
        <f>IF(E10=0,0,IF(E10&gt;E17,2,IF(E10=E17,1,0)))</f>
        <v>0</v>
      </c>
      <c r="F11" s="2"/>
      <c r="G11" s="2" t="s">
        <v>128</v>
      </c>
      <c r="H11" s="3" t="s">
        <v>136</v>
      </c>
      <c r="I11" s="3" t="s">
        <v>145</v>
      </c>
      <c r="K11" s="2"/>
      <c r="L11" s="2"/>
      <c r="M11" s="2"/>
      <c r="N11" s="2"/>
      <c r="O11" s="2"/>
      <c r="P11" s="2"/>
      <c r="Q11" s="2"/>
      <c r="R11" s="2"/>
      <c r="U11" s="1" t="s">
        <v>2</v>
      </c>
      <c r="W11" s="1">
        <f>COUNTBLANK(C13:C16)</f>
        <v>4</v>
      </c>
    </row>
    <row r="12" ht="15" customHeight="1">
      <c r="B12" s="2" t="s">
        <v>142</v>
      </c>
      <c r="C12" s="3" t="s">
        <v>143</v>
      </c>
      <c r="D12" s="3" t="s">
        <v>144</v>
      </c>
      <c r="E12" s="3" t="s">
        <v>145</v>
      </c>
      <c r="G12" s="6" t="str">
        <f>homeTeam</f>
        <v>BK Nordkraft</v>
      </c>
      <c r="H12" s="6">
        <f>SUM(E11)</f>
        <v>0</v>
      </c>
      <c r="I12" s="5">
        <f>SUM(H12:H12)</f>
        <v>0</v>
      </c>
      <c r="U12" s="1" t="str">
        <f>AwayRes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6" t="str">
        <f>IFERROR(AwayD1P1,"")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SUM(E18)</f>
        <v>0</v>
      </c>
      <c r="I13" s="5">
        <f>SUM(H13:H13)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6" t="str">
        <f>IFERROR(AwayD1P2,"")</f>
      </c>
      <c r="C14" s="4"/>
      <c r="D14" s="6">
        <f>IFERROR(INDEX(awayPlayerHcp,MATCH(B14,awayPlayerNames,0)),0)</f>
        <v>0</v>
      </c>
      <c r="E14" s="6">
        <f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6" t="str">
        <f>IFERROR(AwayD2P1,"")</f>
      </c>
      <c r="C15" s="4"/>
      <c r="D15" s="6">
        <f>IFERROR(INDEX(awayPlayerHcp,MATCH(B15,awayPlayerNames,0)),0)</f>
        <v>0</v>
      </c>
      <c r="E15" s="6">
        <f>IF(C15&lt;&gt;"",IF(SUM(C15:D15)&gt;300,300,SUM(C15:D15)),0)</f>
        <v>0</v>
      </c>
    </row>
    <row r="16">
      <c r="A16" s="17"/>
      <c r="B16" s="11" t="s">
        <v>146</v>
      </c>
      <c r="C16" s="4"/>
      <c r="D16" s="6">
        <v>0</v>
      </c>
      <c r="E16" s="6">
        <f>C16</f>
        <v>0</v>
      </c>
    </row>
    <row r="17">
      <c r="A17" s="17"/>
      <c r="B17" s="5" t="s">
        <v>145</v>
      </c>
      <c r="C17" s="5">
        <f>SUM(C13:C16)</f>
        <v>0</v>
      </c>
      <c r="D17" s="5">
        <f>SUM(D13:D16)</f>
        <v>0</v>
      </c>
      <c r="E17" s="5">
        <f>SUM(E13:E16)</f>
        <v>0</v>
      </c>
    </row>
    <row r="18">
      <c r="A18" s="17"/>
      <c r="B18" s="5" t="s">
        <v>148</v>
      </c>
      <c r="C18" s="6"/>
      <c r="D18" s="6"/>
      <c r="E18" s="5">
        <f>IF(E17=0,0,2-E11)</f>
        <v>0</v>
      </c>
    </row>
    <row r="19"/>
  </sheetData>
  <mergeCells>
    <mergeCell ref="A13:A18"/>
    <mergeCell ref="B1:F1"/>
    <mergeCell ref="G3:J3"/>
    <mergeCell ref="B3:E3"/>
    <mergeCell ref="G9:I10"/>
    <mergeCell ref="A6:A11"/>
  </mergeCell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13" hidden="1" width="9.140625" customWidth="1" style="1"/>
    <col min="14" max="14" hidden="1" width="12.5703125" customWidth="1" style="1"/>
    <col min="15" max="16384" hidden="1" width="9.140625" customWidth="1" style="1"/>
  </cols>
  <sheetData>
    <row r="1" ht="26.25">
      <c r="B1" s="16" t="s">
        <v>149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150</v>
      </c>
      <c r="C3" s="18"/>
      <c r="D3" s="18"/>
      <c r="E3" s="18"/>
      <c r="G3" s="18" t="s">
        <v>138</v>
      </c>
      <c r="H3" s="18"/>
      <c r="I3" s="18"/>
      <c r="J3" s="18"/>
      <c r="U3" s="1" t="s">
        <v>139</v>
      </c>
      <c r="W3" s="1" t="s">
        <v>140</v>
      </c>
      <c r="X3" s="1" t="s">
        <v>141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142</v>
      </c>
      <c r="C5" s="3" t="s">
        <v>143</v>
      </c>
      <c r="D5" s="3" t="s">
        <v>144</v>
      </c>
      <c r="E5" s="3" t="s">
        <v>145</v>
      </c>
      <c r="G5" s="2" t="s">
        <v>128</v>
      </c>
      <c r="H5" s="3" t="s">
        <v>143</v>
      </c>
      <c r="I5" s="3" t="s">
        <v>144</v>
      </c>
      <c r="J5" s="3" t="s">
        <v>145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1'!C6&lt;&gt;"",'Serie 1'!B6,IF(serie1hjemmeok,'Serie 1'!$U$6,""))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1'!U8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1'!C7&lt;&gt;"",'Serie 1'!B7,IF(serie1hjemmeok,'Serie 1'!$U$6,""))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4" t="str">
        <f>IF('Serie 1'!C8&lt;&gt;"",'Serie 1'!B8,IF(serie1hjemmeok,'Serie 1'!$U$6,""))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 ht="15" customHeight="1">
      <c r="A9" s="17"/>
      <c r="B9" s="11" t="s">
        <v>146</v>
      </c>
      <c r="C9" s="4"/>
      <c r="D9" s="6">
        <v>0</v>
      </c>
      <c r="E9" s="6">
        <f>C9</f>
        <v>0</v>
      </c>
      <c r="F9" s="2"/>
      <c r="G9" s="19" t="s">
        <v>147</v>
      </c>
      <c r="H9" s="19"/>
      <c r="I9" s="19"/>
      <c r="J9" s="19"/>
    </row>
    <row r="10" ht="15" customHeight="1">
      <c r="A10" s="17"/>
      <c r="B10" s="5" t="s">
        <v>145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</row>
    <row r="11">
      <c r="A11" s="17"/>
      <c r="B11" s="5" t="s">
        <v>148</v>
      </c>
      <c r="C11" s="5"/>
      <c r="D11" s="5"/>
      <c r="E11" s="5">
        <f>IF(E10=0,0,IF(E10&gt;E17,2,IF(E10=E17,1,0)))</f>
        <v>0</v>
      </c>
      <c r="F11" s="2"/>
      <c r="G11" s="2" t="s">
        <v>128</v>
      </c>
      <c r="H11" s="3" t="s">
        <v>136</v>
      </c>
      <c r="I11" s="3" t="s">
        <v>149</v>
      </c>
      <c r="J11" s="3" t="s">
        <v>145</v>
      </c>
      <c r="K11" s="2"/>
      <c r="L11" s="2"/>
      <c r="U11" s="1" t="s">
        <v>2</v>
      </c>
      <c r="W11" s="1">
        <f>COUNTBLANK(C13:C16)</f>
        <v>4</v>
      </c>
    </row>
    <row r="12" ht="15" customHeight="1">
      <c r="B12" s="2" t="s">
        <v>142</v>
      </c>
      <c r="C12" s="3" t="s">
        <v>143</v>
      </c>
      <c r="D12" s="3" t="s">
        <v>144</v>
      </c>
      <c r="E12" s="3" t="s">
        <v>145</v>
      </c>
      <c r="G12" s="6" t="str">
        <f>homeTeam</f>
        <v>BK Nordkraft</v>
      </c>
      <c r="H12" s="6">
        <f>'Serie 1'!H12</f>
        <v>0</v>
      </c>
      <c r="I12" s="6">
        <f>E11</f>
        <v>0</v>
      </c>
      <c r="J12" s="5">
        <f>SUM(H12:I12)</f>
        <v>0</v>
      </c>
      <c r="U12" s="1" t="str">
        <f>'Serie 1'!U14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1'!C13&lt;&gt;"",'Serie 1'!B13,IF(serie1udeok,'Serie 1'!$U$12,""))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1'!H13</f>
        <v>0</v>
      </c>
      <c r="I13" s="6">
        <f>E18</f>
        <v>0</v>
      </c>
      <c r="J13" s="5">
        <f>SUM(H13:I13)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4" t="str">
        <f>IF('Serie 1'!C14&lt;&gt;"",'Serie 1'!B14,IF(serie1udeok,'Serie 1'!$U$12,""))</f>
      </c>
      <c r="C14" s="4"/>
      <c r="D14" s="6">
        <f>IFERROR(INDEX(awayPlayerHcp,MATCH(B14,awayPlayerNames,0)),0)</f>
        <v>0</v>
      </c>
      <c r="E14" s="6">
        <f ref="E14:E15" t="shared" si="3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4" t="str">
        <f>IF('Serie 1'!C15&lt;&gt;"",'Serie 1'!B15,IF(serie1udeok,'Serie 1'!$U$12,""))</f>
      </c>
      <c r="C15" s="4"/>
      <c r="D15" s="6">
        <f>IFERROR(INDEX(awayPlayerHcp,MATCH(B15,awayPlayerNames,0)),0)</f>
        <v>0</v>
      </c>
      <c r="E15" s="6">
        <f t="shared" si="3"/>
        <v>0</v>
      </c>
    </row>
    <row r="16">
      <c r="A16" s="17"/>
      <c r="B16" s="11" t="s">
        <v>146</v>
      </c>
      <c r="C16" s="4"/>
      <c r="D16" s="6">
        <v>0</v>
      </c>
      <c r="E16" s="6">
        <f>C16</f>
        <v>0</v>
      </c>
    </row>
    <row r="17">
      <c r="A17" s="17"/>
      <c r="B17" s="5" t="s">
        <v>145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148</v>
      </c>
      <c r="C18" s="6"/>
      <c r="D18" s="6"/>
      <c r="E18" s="5">
        <f>IF(E17=0,0,2-E11)</f>
        <v>0</v>
      </c>
    </row>
    <row r="19"/>
  </sheetData>
  <mergeCells>
    <mergeCell ref="A13:A18"/>
    <mergeCell ref="G3:J3"/>
    <mergeCell ref="B1:F1"/>
    <mergeCell ref="B3:E3"/>
    <mergeCell ref="G9:J10"/>
    <mergeCell ref="A6:A11"/>
  </mergeCells>
  <dataValidations count="2">
    <dataValidation type="list" allowBlank="1" showInputMessage="1" showErrorMessage="1" sqref="B6:B8" xr:uid="{00000000-0002-0000-0300-000000000000}">
      <formula1>homePlayersActive</formula1>
    </dataValidation>
    <dataValidation type="list" allowBlank="1" showInputMessage="1" showErrorMessage="1" sqref="B13:B15" xr:uid="{00000000-0002-0000-0300-000001000000}">
      <formula1>awayPlayersActive</formula1>
    </dataValidation>
  </dataValidation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2" width="9.140625" customWidth="1" style="1"/>
    <col min="13" max="28" hidden="1" width="0" customWidth="1" style="1"/>
    <col min="29" max="16384" hidden="1" width="9.140625" customWidth="1" style="1"/>
  </cols>
  <sheetData>
    <row r="1" ht="26.25">
      <c r="B1" s="16" t="s">
        <v>151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152</v>
      </c>
      <c r="C3" s="18"/>
      <c r="D3" s="18"/>
      <c r="E3" s="18"/>
      <c r="G3" s="18" t="s">
        <v>138</v>
      </c>
      <c r="H3" s="18"/>
      <c r="I3" s="18"/>
      <c r="J3" s="18"/>
      <c r="K3" s="18"/>
      <c r="U3" s="1" t="s">
        <v>139</v>
      </c>
      <c r="W3" s="1" t="s">
        <v>140</v>
      </c>
      <c r="X3" s="1" t="s">
        <v>141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142</v>
      </c>
      <c r="C5" s="3" t="s">
        <v>143</v>
      </c>
      <c r="D5" s="3" t="s">
        <v>144</v>
      </c>
      <c r="E5" s="3" t="s">
        <v>145</v>
      </c>
      <c r="G5" s="2" t="s">
        <v>128</v>
      </c>
      <c r="H5" s="3" t="s">
        <v>143</v>
      </c>
      <c r="I5" s="3" t="s">
        <v>144</v>
      </c>
      <c r="J5" s="3" t="s">
        <v>145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2'!C6&lt;&gt;"",'Serie 2'!B6,IF(serie2hjemmeok,'Serie 2'!$U$12,""))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2'!U8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2'!C7&lt;&gt;"",'Serie 2'!B7,IF(serie2hjemmeok,'Serie 2'!$U$12,""))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 ref="AA7:AA8" t="shared" si="1">B7</f>
      </c>
      <c r="AB7" s="1" t="str">
        <f ref="AB7:AB8" t="shared" si="2">IF(C7&lt;&gt;"",C7,"")</f>
      </c>
    </row>
    <row r="8">
      <c r="A8" s="17"/>
      <c r="B8" s="4" t="str">
        <f>IF('Serie 2'!C8&lt;&gt;"",'Serie 2'!B8,IF(serie2hjemmeok,'Serie 2'!$U$12,""))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 t="shared" si="1"/>
      </c>
      <c r="AB8" s="1" t="str">
        <f t="shared" si="2"/>
      </c>
    </row>
    <row r="9" ht="15" customHeight="1">
      <c r="A9" s="17"/>
      <c r="B9" s="11" t="s">
        <v>146</v>
      </c>
      <c r="C9" s="4"/>
      <c r="D9" s="6">
        <v>0</v>
      </c>
      <c r="E9" s="6">
        <f>C9</f>
        <v>0</v>
      </c>
      <c r="F9" s="2"/>
      <c r="G9" s="19" t="s">
        <v>147</v>
      </c>
      <c r="H9" s="19"/>
      <c r="I9" s="19"/>
      <c r="J9" s="19"/>
      <c r="K9" s="19"/>
    </row>
    <row r="10" ht="15" customHeight="1">
      <c r="A10" s="17"/>
      <c r="B10" s="5" t="s">
        <v>145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</row>
    <row r="11">
      <c r="A11" s="17"/>
      <c r="B11" s="5" t="s">
        <v>148</v>
      </c>
      <c r="C11" s="5"/>
      <c r="D11" s="5"/>
      <c r="E11" s="5">
        <f>IF(E10=0,0,IF(E10&gt;E17,2,IF(E10=E17,1,0)))</f>
        <v>0</v>
      </c>
      <c r="F11" s="2"/>
      <c r="G11" s="2" t="s">
        <v>128</v>
      </c>
      <c r="H11" s="3" t="s">
        <v>136</v>
      </c>
      <c r="I11" s="3" t="s">
        <v>149</v>
      </c>
      <c r="J11" s="3" t="s">
        <v>151</v>
      </c>
      <c r="K11" s="3" t="s">
        <v>145</v>
      </c>
      <c r="M11" s="2"/>
      <c r="N11" s="2"/>
      <c r="U11" s="1" t="s">
        <v>2</v>
      </c>
      <c r="W11" s="1">
        <f>COUNTBLANK(C13:C16)</f>
        <v>4</v>
      </c>
    </row>
    <row r="12" ht="15" customHeight="1">
      <c r="B12" s="2" t="s">
        <v>142</v>
      </c>
      <c r="C12" s="3" t="s">
        <v>143</v>
      </c>
      <c r="D12" s="3" t="s">
        <v>144</v>
      </c>
      <c r="E12" s="3" t="s">
        <v>145</v>
      </c>
      <c r="G12" s="6" t="str">
        <f>homeTeam</f>
        <v>BK Nordkraft</v>
      </c>
      <c r="H12" s="6">
        <f>'Serie 2'!H12</f>
        <v>0</v>
      </c>
      <c r="I12" s="6">
        <f>'Serie 2'!I12</f>
        <v>0</v>
      </c>
      <c r="J12" s="6">
        <f>E11</f>
        <v>0</v>
      </c>
      <c r="K12" s="5">
        <f>SUM(H12:J12)</f>
        <v>0</v>
      </c>
      <c r="U12" s="1" t="str">
        <f>'Serie 2'!U14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2'!C13&lt;&gt;"",'Serie 2'!B13,IF(serie2udeok,'Serie 2'!$U$12,""))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2'!H13</f>
        <v>0</v>
      </c>
      <c r="I13" s="6">
        <f>'Serie 2'!I13</f>
        <v>0</v>
      </c>
      <c r="J13" s="6">
        <f>E18</f>
        <v>0</v>
      </c>
      <c r="K13" s="5">
        <f>SUM(H13:J13)</f>
        <v>0</v>
      </c>
      <c r="W13" s="1" t="str">
        <f>IF(C13="",B13,IF(C14="",B14,IF(C15="",B15,"")))</f>
      </c>
      <c r="AA13" s="1" t="str">
        <f ref="AA13:AA14" t="shared" si="3">B14</f>
      </c>
      <c r="AB13" s="1" t="str">
        <f ref="AB13:AB14" t="shared" si="4">IF(C14&lt;&gt;"",C14,"")</f>
      </c>
    </row>
    <row r="14">
      <c r="A14" s="17"/>
      <c r="B14" s="4" t="str">
        <f>IF('Serie 2'!C14&lt;&gt;"",'Serie 2'!B14,IF(serie2udeok,'Serie 2'!$U$12,""))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 t="shared" si="3"/>
      </c>
      <c r="AB14" s="1" t="str">
        <f t="shared" si="4"/>
      </c>
    </row>
    <row r="15">
      <c r="A15" s="17"/>
      <c r="B15" s="4" t="str">
        <f>IF('Serie 2'!C15&lt;&gt;"",'Serie 2'!B15,IF(serie2udeok,'Serie 2'!$U$12,""))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146</v>
      </c>
      <c r="C16" s="4"/>
      <c r="D16" s="6">
        <v>0</v>
      </c>
      <c r="E16" s="6">
        <f>C16</f>
        <v>0</v>
      </c>
    </row>
    <row r="17">
      <c r="A17" s="17"/>
      <c r="B17" s="5" t="s">
        <v>145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148</v>
      </c>
      <c r="C18" s="6"/>
      <c r="D18" s="6"/>
      <c r="E18" s="5">
        <f>IF(E17=0,0,2-E11)</f>
        <v>0</v>
      </c>
    </row>
    <row r="19"/>
  </sheetData>
  <mergeCells>
    <mergeCell ref="A13:A18"/>
    <mergeCell ref="G9:K10"/>
    <mergeCell ref="G3:K3"/>
    <mergeCell ref="B1:F1"/>
    <mergeCell ref="B3:E3"/>
    <mergeCell ref="A6:A11"/>
  </mergeCells>
  <dataValidations count="2">
    <dataValidation type="list" allowBlank="1" showInputMessage="1" showErrorMessage="1" sqref="B13:B15" xr:uid="{00000000-0002-0000-0400-000001000000}">
      <formula1>awayPlayersActive</formula1>
    </dataValidation>
    <dataValidation type="list" allowBlank="1" showInputMessage="1" showErrorMessage="1" sqref="B6:B8" xr:uid="{7581A98D-9BD5-4BC7-84DD-081836A40E79}">
      <formula1>homePlayersActive</formula1>
    </dataValidation>
  </dataValidation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C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3" width="9.140625" customWidth="1" style="1"/>
    <col min="14" max="29" hidden="1" width="0" customWidth="1" style="1"/>
    <col min="30" max="16384" hidden="1" width="9.140625" customWidth="1" style="1"/>
  </cols>
  <sheetData>
    <row r="1" ht="26.25">
      <c r="B1" s="16" t="s">
        <v>153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150</v>
      </c>
      <c r="C3" s="18"/>
      <c r="D3" s="18"/>
      <c r="E3" s="18"/>
      <c r="G3" s="18" t="s">
        <v>138</v>
      </c>
      <c r="H3" s="18"/>
      <c r="I3" s="18"/>
      <c r="J3" s="18"/>
      <c r="K3" s="18"/>
    </row>
    <row r="4">
      <c r="B4" s="7"/>
      <c r="C4" s="7"/>
      <c r="D4" s="7"/>
      <c r="E4" s="7"/>
      <c r="G4" s="7"/>
      <c r="H4" s="7"/>
      <c r="I4" s="7"/>
      <c r="J4" s="7"/>
      <c r="K4" s="7"/>
    </row>
    <row r="5">
      <c r="B5" s="2" t="s">
        <v>142</v>
      </c>
      <c r="C5" s="3" t="s">
        <v>143</v>
      </c>
      <c r="D5" s="3" t="s">
        <v>144</v>
      </c>
      <c r="E5" s="3" t="s">
        <v>145</v>
      </c>
      <c r="G5" s="2" t="s">
        <v>128</v>
      </c>
      <c r="H5" s="3" t="s">
        <v>143</v>
      </c>
      <c r="I5" s="3" t="s">
        <v>144</v>
      </c>
      <c r="J5" s="3" t="s">
        <v>145</v>
      </c>
    </row>
    <row r="6" ht="15" customHeight="1">
      <c r="A6" s="17" t="s">
        <v>0</v>
      </c>
      <c r="B6" s="4" t="str">
        <f>IF('Serie 3'!C6&lt;&gt;"",'Serie 3'!B6,IF(serie3hjemmeok,'Serie 3'!$U$6,""))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AB6" s="1" t="str">
        <f>B6</f>
      </c>
      <c r="AC6" s="1" t="str">
        <f>IF(C6&lt;&gt;"",C6,"")</f>
      </c>
    </row>
    <row r="7">
      <c r="A7" s="17"/>
      <c r="B7" s="4" t="str">
        <f>IF('Serie 3'!C7&lt;&gt;"",'Serie 3'!B7,IF(serie3hjemmeok,'Serie 3'!$U$6,""))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AB7" s="1" t="str">
        <f ref="AB7:AB8" t="shared" si="1">B7</f>
      </c>
      <c r="AC7" s="1" t="str">
        <f ref="AC7:AC8" t="shared" si="2">IF(C7&lt;&gt;"",C7,"")</f>
      </c>
    </row>
    <row r="8">
      <c r="A8" s="17"/>
      <c r="B8" s="4" t="str">
        <f>IF('Serie 3'!C8&lt;&gt;"",'Serie 3'!B8,IF(serie3hjemmeok,'Serie 3'!$U$6,""))</f>
      </c>
      <c r="C8" s="4"/>
      <c r="D8" s="6">
        <f>IFERROR(INDEX(homePlayerHcp,MATCH(B8,homePlayerNames,0)),0)</f>
        <v>0</v>
      </c>
      <c r="E8" s="6">
        <f t="shared" si="0"/>
        <v>0</v>
      </c>
      <c r="AB8" s="1" t="str">
        <f t="shared" si="1"/>
      </c>
      <c r="AC8" s="1" t="str">
        <f t="shared" si="2"/>
      </c>
    </row>
    <row r="9" ht="15" customHeight="1">
      <c r="A9" s="17"/>
      <c r="B9" s="11" t="s">
        <v>146</v>
      </c>
      <c r="C9" s="4"/>
      <c r="D9" s="6">
        <v>0</v>
      </c>
      <c r="E9" s="6">
        <f>C9</f>
        <v>0</v>
      </c>
      <c r="F9" s="2"/>
      <c r="G9" s="19" t="s">
        <v>147</v>
      </c>
      <c r="H9" s="19"/>
      <c r="I9" s="19"/>
      <c r="J9" s="19"/>
      <c r="K9" s="19"/>
      <c r="L9" s="19"/>
    </row>
    <row r="10" ht="15" customHeight="1">
      <c r="A10" s="17"/>
      <c r="B10" s="5" t="s">
        <v>145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  <c r="L10" s="19"/>
    </row>
    <row r="11">
      <c r="A11" s="17"/>
      <c r="B11" s="5" t="s">
        <v>148</v>
      </c>
      <c r="C11" s="5"/>
      <c r="D11" s="5"/>
      <c r="E11" s="5">
        <f>IF(E10=0,0,IF(E10&gt;E17,2,IF(E10=E17,1,0)))</f>
        <v>0</v>
      </c>
      <c r="F11" s="2"/>
      <c r="G11" s="2" t="s">
        <v>128</v>
      </c>
      <c r="H11" s="3" t="s">
        <v>136</v>
      </c>
      <c r="I11" s="3" t="s">
        <v>149</v>
      </c>
      <c r="J11" s="3" t="s">
        <v>151</v>
      </c>
      <c r="K11" s="3" t="s">
        <v>153</v>
      </c>
      <c r="L11" s="3" t="s">
        <v>145</v>
      </c>
      <c r="N11" s="2"/>
      <c r="O11" s="2"/>
    </row>
    <row r="12" ht="15" customHeight="1">
      <c r="B12" s="2" t="s">
        <v>142</v>
      </c>
      <c r="C12" s="3" t="s">
        <v>143</v>
      </c>
      <c r="D12" s="3" t="s">
        <v>144</v>
      </c>
      <c r="E12" s="3" t="s">
        <v>145</v>
      </c>
      <c r="G12" s="6" t="str">
        <f>homeTeam</f>
        <v>BK Nordkraft</v>
      </c>
      <c r="H12" s="6">
        <f>'Serie 3'!H12</f>
        <v>0</v>
      </c>
      <c r="I12" s="6">
        <f>'Serie 3'!I12</f>
        <v>0</v>
      </c>
      <c r="J12" s="6">
        <f>'Serie 3'!J12</f>
        <v>0</v>
      </c>
      <c r="K12" s="6">
        <f>E11</f>
        <v>0</v>
      </c>
      <c r="L12" s="5">
        <f>SUM(H12:K12)</f>
        <v>0</v>
      </c>
      <c r="AB12" s="1" t="str">
        <f>B13</f>
      </c>
      <c r="AC12" s="1" t="str">
        <f>IF(C13&lt;&gt;"",C13,"")</f>
      </c>
    </row>
    <row r="13" ht="15" customHeight="1">
      <c r="A13" s="17" t="s">
        <v>2</v>
      </c>
      <c r="B13" s="4" t="str">
        <f>IF('Serie 3'!C13&lt;&gt;"",'Serie 3'!B13,IF(serie3udeok,'Serie 3'!$U$12,""))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3'!H13</f>
        <v>0</v>
      </c>
      <c r="I13" s="6">
        <f>'Serie 3'!I13</f>
        <v>0</v>
      </c>
      <c r="J13" s="6">
        <f>'Serie 3'!J13</f>
        <v>0</v>
      </c>
      <c r="K13" s="6">
        <f>E18</f>
        <v>0</v>
      </c>
      <c r="L13" s="5">
        <f>SUM(H13:K13)</f>
        <v>0</v>
      </c>
      <c r="AB13" s="1" t="str">
        <f ref="AB13:AB14" t="shared" si="3">B14</f>
      </c>
      <c r="AC13" s="1" t="str">
        <f ref="AC13:AC14" t="shared" si="4">IF(C14&lt;&gt;"",C14,"")</f>
      </c>
    </row>
    <row r="14">
      <c r="A14" s="17"/>
      <c r="B14" s="4" t="str">
        <f>IF('Serie 3'!C14&lt;&gt;"",'Serie 3'!B14,IF(serie3udeok,'Serie 3'!$U$12,""))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AB14" s="1" t="str">
        <f t="shared" si="3"/>
      </c>
      <c r="AC14" s="1" t="str">
        <f t="shared" si="4"/>
      </c>
    </row>
    <row r="15">
      <c r="A15" s="17"/>
      <c r="B15" s="4" t="str">
        <f>IF('Serie 3'!C15&lt;&gt;"",'Serie 3'!B15,IF(serie3udeok,'Serie 3'!$U$12,""))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146</v>
      </c>
      <c r="C16" s="4"/>
      <c r="D16" s="6">
        <v>0</v>
      </c>
      <c r="E16" s="6">
        <f>C16</f>
        <v>0</v>
      </c>
    </row>
    <row r="17">
      <c r="A17" s="17"/>
      <c r="B17" s="5" t="s">
        <v>145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148</v>
      </c>
      <c r="C18" s="6"/>
      <c r="D18" s="6"/>
      <c r="E18" s="5">
        <f>IF(E17=0,0,2-E11)</f>
        <v>0</v>
      </c>
    </row>
    <row r="19"/>
  </sheetData>
  <mergeCells>
    <mergeCell ref="A13:A18"/>
    <mergeCell ref="G3:K3"/>
    <mergeCell ref="B1:F1"/>
    <mergeCell ref="B3:E3"/>
    <mergeCell ref="G9:L10"/>
    <mergeCell ref="A6:A11"/>
  </mergeCells>
  <dataValidations count="2">
    <dataValidation type="list" allowBlank="1" showInputMessage="1" showErrorMessage="1" sqref="B6:B8" xr:uid="{00000000-0002-0000-0500-000000000000}">
      <formula1>homePlayersActive</formula1>
    </dataValidation>
    <dataValidation type="list" allowBlank="1" showInputMessage="1" showErrorMessage="1" sqref="B13:B15" xr:uid="{00000000-0002-0000-0500-000001000000}">
      <formula1>awayPlayersActive</formula1>
    </dataValidation>
  </dataValidation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M24"/>
  <sheetViews>
    <sheetView showGridLines="0" showRowColHeaders="0" zoomScaleNormal="100" workbookViewId="0">
      <selection activeCell="K10" sqref="K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3" width="11.42578125" customWidth="1" style="1"/>
    <col min="4" max="10" width="7.140625" customWidth="1" style="1"/>
    <col min="11" max="11" width="9.140625" customWidth="1" style="1"/>
    <col min="12" max="13" hidden="1" width="0" customWidth="1" style="1"/>
    <col min="14" max="16384" hidden="1" width="9.140625" customWidth="1" style="1"/>
  </cols>
  <sheetData>
    <row r="1" ht="18.75">
      <c r="B1" s="18" t="str">
        <f>homeTeam</f>
        <v>BK Nordkraft</v>
      </c>
      <c r="C1" s="18"/>
      <c r="D1" s="18"/>
      <c r="E1" s="18"/>
      <c r="F1" s="18"/>
      <c r="G1" s="18"/>
      <c r="H1" s="18"/>
      <c r="I1" s="18"/>
      <c r="J1" s="18"/>
      <c r="L1" s="1" t="s">
        <v>154</v>
      </c>
      <c r="M1" s="1" t="str">
        <f>"{ "&amp;dq&amp;"Game"&amp;dq&amp;": "&amp;dq&amp;Game&amp;dq&amp;","</f>
        <v>{ "Game": "40",</v>
      </c>
    </row>
    <row r="2">
      <c r="B2" s="2" t="s">
        <v>142</v>
      </c>
      <c r="C2" s="2" t="s">
        <v>155</v>
      </c>
      <c r="D2" s="3" t="s">
        <v>136</v>
      </c>
      <c r="E2" s="3" t="s">
        <v>149</v>
      </c>
      <c r="F2" s="3" t="s">
        <v>151</v>
      </c>
      <c r="G2" s="3" t="s">
        <v>153</v>
      </c>
      <c r="H2" s="3" t="s">
        <v>143</v>
      </c>
      <c r="I2" s="3" t="s">
        <v>144</v>
      </c>
      <c r="J2" s="3" t="s">
        <v>145</v>
      </c>
      <c r="M2" s="1" t="str">
        <f>dq&amp;"HomeTeam"&amp;dq&amp;": { "&amp;dq&amp;"TeamName"&amp;dq&amp;": "&amp;dq&amp;B1&amp;dq&amp;","&amp;dq&amp;"Players"&amp;dq&amp;": {"</f>
        <v>"HomeTeam": { "TeamName": "BK Nordkraft","Players": {</v>
      </c>
    </row>
    <row r="3">
      <c r="B3" s="6" t="str">
        <f>IFERROR(homeD1P1,"")</f>
      </c>
      <c r="C3" s="6" t="str">
        <f>IFERROR(VLOOKUP(B3,homeLicens,4,FALSE),"")</f>
      </c>
      <c r="D3" s="6" t="str">
        <f>IFERROR(INDEX(serie1score,MATCH($B3,serie1names,0)),"")</f>
      </c>
      <c r="E3" s="6" t="str">
        <f>IFERROR(INDEX(serie2score,MATCH($B3,serie2names,0)),"")</f>
      </c>
      <c r="F3" s="6" t="str">
        <f>IFERROR(INDEX(serie3score,MATCH($B3,serie3names,0)),"")</f>
      </c>
      <c r="G3" s="6" t="str">
        <f>IFERROR(INDEX(serie4score,MATCH($B3,serie4names,0)),"")</f>
      </c>
      <c r="H3" s="6">
        <f>SUM(D3:G3)</f>
        <v>0</v>
      </c>
      <c r="I3" s="6">
        <f>IFERROR((4-COUNTIF(D3:G3,""))*INDEX(homePlayerHcp,MATCH(B3,homePlayerNames,0)),0)</f>
        <v>0</v>
      </c>
      <c r="J3" s="5">
        <f>SUM(H3:I3)</f>
        <v>0</v>
      </c>
      <c r="M3" s="1" t="str">
        <f>IF(B3="","",dq&amp;"Player 1"&amp;dq&amp;": { "&amp;dq&amp;"Name"&amp;dq&amp;": "&amp;dq&amp;B3&amp;dq&amp;", "&amp;dq&amp;"MemberNo"&amp;dq&amp;": "&amp;dq&amp;C3&amp;dq&amp;", "&amp;dq&amp;"Serie 1"&amp;dq&amp;": "&amp;dq&amp;D3&amp;dq&amp;", "&amp;dq&amp;"Serie 2"&amp;dq&amp;": "&amp;dq&amp;E3&amp;dq&amp;", "&amp;dq&amp;"Serie 3"&amp;dq&amp;": "&amp;dq&amp;F3&amp;dq&amp;", "&amp;dq&amp;"Serie 4"&amp;dq&amp;": "&amp;dq&amp;G3&amp;dq&amp;"} ")</f>
      </c>
    </row>
    <row r="4">
      <c r="B4" s="6" t="str">
        <f>IFERROR(HomeD1P2,"")</f>
      </c>
      <c r="C4" s="6" t="str">
        <f>IFERROR(VLOOKUP(B4,homeLicens,4,FALSE),"")</f>
      </c>
      <c r="D4" s="6" t="str">
        <f>IFERROR(INDEX(serie1score,MATCH($B4,serie1names,0)),"")</f>
      </c>
      <c r="E4" s="6" t="str">
        <f>IFERROR(INDEX(serie2score,MATCH($B4,serie2names,0)),"")</f>
      </c>
      <c r="F4" s="6" t="str">
        <f>IFERROR(INDEX(serie3score,MATCH($B4,serie3names,0)),"")</f>
      </c>
      <c r="G4" s="6" t="str">
        <f>IFERROR(INDEX(serie4score,MATCH($B4,serie4names,0)),"")</f>
      </c>
      <c r="H4" s="6">
        <f ref="H4:H7" t="shared" si="0">SUM(D4:G4)</f>
        <v>0</v>
      </c>
      <c r="I4" s="6">
        <f>IFERROR((4-COUNTIF(D4:G4,""))*INDEX(homePlayerHcp,MATCH(B4,homePlayerNames,0)),0)</f>
        <v>0</v>
      </c>
      <c r="J4" s="5">
        <f ref="J4:J7" t="shared" si="1">SUM(H4:I4)</f>
        <v>0</v>
      </c>
      <c r="M4" s="1" t="str">
        <f>IF(B4="","",","&amp;dq&amp;"Player 2"&amp;dq&amp;": { "&amp;dq&amp;"Name"&amp;dq&amp;": "&amp;dq&amp;B4&amp;dq&amp;", "&amp;dq&amp;"MemberNo"&amp;dq&amp;": "&amp;dq&amp;C4&amp;dq&amp;", "&amp;dq&amp;"Serie 1"&amp;dq&amp;": "&amp;dq&amp;D4&amp;dq&amp;", "&amp;dq&amp;"Serie 2"&amp;dq&amp;": "&amp;dq&amp;E4&amp;dq&amp;", "&amp;dq&amp;"Serie 3"&amp;dq&amp;": "&amp;dq&amp;F4&amp;dq&amp;", "&amp;dq&amp;"Serie 4"&amp;dq&amp;": "&amp;dq&amp;G4&amp;dq&amp;"}")</f>
      </c>
    </row>
    <row r="5">
      <c r="B5" s="6" t="str">
        <f>IFERROR(HomeD2P1,"")</f>
      </c>
      <c r="C5" s="6" t="str">
        <f>IFERROR(VLOOKUP(B5,homeLicens,4,FALSE),"")</f>
      </c>
      <c r="D5" s="6" t="str">
        <f>IFERROR(INDEX(serie1score,MATCH($B5,serie1names,0)),"")</f>
      </c>
      <c r="E5" s="6" t="str">
        <f>IFERROR(INDEX(serie2score,MATCH($B5,serie2names,0)),"")</f>
      </c>
      <c r="F5" s="6" t="str">
        <f>IFERROR(INDEX(serie3score,MATCH($B5,serie3names,0)),"")</f>
      </c>
      <c r="G5" s="6" t="str">
        <f>IFERROR(INDEX(serie4score,MATCH($B5,serie4names,0)),"")</f>
      </c>
      <c r="H5" s="6">
        <f t="shared" si="0"/>
        <v>0</v>
      </c>
      <c r="I5" s="6">
        <f>IFERROR((4-COUNTIF(D5:G5,""))*INDEX(homePlayerHcp,MATCH(B5,homePlayerNames,0)),0)</f>
        <v>0</v>
      </c>
      <c r="J5" s="5">
        <f t="shared" si="1"/>
        <v>0</v>
      </c>
      <c r="M5" s="1" t="str">
        <f>IF(B5="","",","&amp;dq&amp;"Player 3"&amp;dq&amp;": { "&amp;dq&amp;"Name"&amp;dq&amp;": "&amp;dq&amp;B5&amp;dq&amp;", "&amp;dq&amp;"MemberNo"&amp;dq&amp;": "&amp;dq&amp;C5&amp;dq&amp;", "&amp;dq&amp;"Serie 1"&amp;dq&amp;": "&amp;dq&amp;D5&amp;dq&amp;", "&amp;dq&amp;"Serie 2"&amp;dq&amp;": "&amp;dq&amp;E5&amp;dq&amp;", "&amp;dq&amp;"Serie 3"&amp;dq&amp;": "&amp;dq&amp;F5&amp;dq&amp;", "&amp;dq&amp;"Serie 4"&amp;dq&amp;": "&amp;dq&amp;G5&amp;dq&amp;"}")</f>
      </c>
    </row>
    <row r="6">
      <c r="B6" s="6" t="str">
        <f>IFERROR(HomeRes,"")</f>
      </c>
      <c r="C6" s="6" t="str">
        <f>IFERROR(VLOOKUP(B6,homeLicens,4,FALSE),"")</f>
      </c>
      <c r="D6" s="6" t="str">
        <f>IFERROR(INDEX(serie1score,MATCH($B6,serie1names,0)),"")</f>
      </c>
      <c r="E6" s="6" t="str">
        <f>IFERROR(INDEX(serie2score,MATCH($B6,serie2names,0)),"")</f>
      </c>
      <c r="F6" s="6" t="str">
        <f>IFERROR(INDEX(serie3score,MATCH($B6,serie3names,0)),"")</f>
      </c>
      <c r="G6" s="6" t="str">
        <f>IFERROR(INDEX(serie4score,MATCH($B6,serie4names,0)),"")</f>
      </c>
      <c r="H6" s="6">
        <f t="shared" si="0"/>
        <v>0</v>
      </c>
      <c r="I6" s="6">
        <f>IFERROR((4-COUNTIF(D6:G6,""))*INDEX(homePlayerHcp,MATCH(B6,homePlayerNames,0)),0)</f>
        <v>0</v>
      </c>
      <c r="J6" s="5">
        <f t="shared" si="1"/>
        <v>0</v>
      </c>
      <c r="M6" s="1" t="str">
        <f>IF(B3="","",","&amp;dq&amp;"Player 4"&amp;dq&amp;": { "&amp;dq&amp;"Name"&amp;dq&amp;": "&amp;dq&amp;B6&amp;dq&amp;", "&amp;dq&amp;"MemberNo"&amp;dq&amp;": "&amp;dq&amp;C6&amp;dq&amp;", "&amp;dq&amp;"Serie 1"&amp;dq&amp;": "&amp;dq&amp;D6&amp;dq&amp;", "&amp;dq&amp;"Serie 2"&amp;dq&amp;": "&amp;dq&amp;E6&amp;dq&amp;", "&amp;dq&amp;"Serie 3"&amp;dq&amp;": "&amp;dq&amp;F6&amp;dq&amp;", "&amp;dq&amp;"Serie 4"&amp;dq&amp;": "&amp;dq&amp;G6&amp;dq&amp;"}")</f>
      </c>
    </row>
    <row r="7">
      <c r="B7" s="9" t="s">
        <v>146</v>
      </c>
      <c r="C7" s="9"/>
      <c r="D7" s="6" t="str">
        <f>IF(SUM('Serie 1'!C9)=0,"",SUM('Serie 1'!C9))</f>
      </c>
      <c r="E7" s="6" t="str">
        <f>IF(SUM('Serie 2'!C9)=0,"",SUM('Serie 2'!C9))</f>
      </c>
      <c r="F7" s="6" t="str">
        <f>IF(SUM('Serie 3'!C9)=0,"",SUM('Serie 3'!C9))</f>
      </c>
      <c r="G7" s="6" t="str">
        <f>IF(SUM('Serie 4'!C9)=0,"",SUM('Serie 4'!C9))</f>
      </c>
      <c r="H7" s="6">
        <f t="shared" si="0"/>
        <v>0</v>
      </c>
      <c r="I7" s="6">
        <v>0</v>
      </c>
      <c r="J7" s="5">
        <f t="shared" si="1"/>
        <v>0</v>
      </c>
      <c r="M7" s="1" t="str">
        <f>IF(J7=0,"",","&amp;dq&amp;"Shared"&amp;dq&amp;": { "&amp;dq&amp;"Name"&amp;dq&amp;": "&amp;dq&amp;B7&amp;dq&amp;", "&amp;dq&amp;"MemberNo"&amp;dq&amp;": "&amp;dq&amp;C7&amp;dq&amp;", "&amp;dq&amp;"Serie 1"&amp;dq&amp;": "&amp;dq&amp;D7&amp;dq&amp;", "&amp;dq&amp;"Serie 2"&amp;dq&amp;": "&amp;dq&amp;E7&amp;dq&amp;", "&amp;dq&amp;"Serie 3"&amp;dq&amp;": "&amp;dq&amp;F7&amp;dq&amp;", "&amp;dq&amp;"Serie 4"&amp;dq&amp;": "&amp;dq&amp;G7&amp;dq&amp;"} ")</f>
      </c>
    </row>
    <row r="8">
      <c r="B8" s="5" t="s">
        <v>145</v>
      </c>
      <c r="C8" s="5"/>
      <c r="D8" s="5">
        <f ref="D8:J8" t="shared" si="2">SUM(D3:D7)</f>
        <v>0</v>
      </c>
      <c r="E8" s="5">
        <f t="shared" si="2"/>
        <v>0</v>
      </c>
      <c r="F8" s="5">
        <f t="shared" si="2"/>
        <v>0</v>
      </c>
      <c r="G8" s="5">
        <f t="shared" si="2"/>
        <v>0</v>
      </c>
      <c r="H8" s="5">
        <f t="shared" si="2"/>
        <v>0</v>
      </c>
      <c r="I8" s="5">
        <f t="shared" si="2"/>
        <v>0</v>
      </c>
      <c r="J8" s="5">
        <f t="shared" si="2"/>
        <v>0</v>
      </c>
      <c r="M8" s="1" t="str">
        <f>"}},"</f>
        <v>}},</v>
      </c>
    </row>
    <row r="9">
      <c r="B9" s="5" t="s">
        <v>148</v>
      </c>
      <c r="C9" s="5"/>
      <c r="D9" s="5">
        <f>'Serie 4'!H12</f>
        <v>0</v>
      </c>
      <c r="E9" s="5">
        <f>'Serie 4'!I12</f>
        <v>0</v>
      </c>
      <c r="F9" s="5">
        <f>'Serie 4'!J12</f>
        <v>0</v>
      </c>
      <c r="G9" s="5">
        <f>'Serie 4'!K12</f>
        <v>0</v>
      </c>
      <c r="H9" s="5" t="str">
        <f>IF(SUM(G9,G19)&gt;0,IF(J8&gt;J18,2,IF(J8=J18,1,0)),"")</f>
      </c>
      <c r="I9" s="2"/>
      <c r="J9" s="10">
        <f>SUM(D9:H9)</f>
        <v>0</v>
      </c>
    </row>
    <row r="10"/>
    <row r="11" ht="18.75">
      <c r="B11" s="18" t="str">
        <f>awayTeam</f>
        <v>Five O' Clock</v>
      </c>
      <c r="C11" s="18"/>
      <c r="D11" s="18"/>
      <c r="E11" s="18"/>
      <c r="F11" s="18"/>
      <c r="G11" s="18"/>
      <c r="H11" s="18"/>
      <c r="I11" s="18"/>
      <c r="J11" s="18"/>
    </row>
    <row r="12">
      <c r="B12" s="2" t="s">
        <v>142</v>
      </c>
      <c r="C12" s="2" t="s">
        <v>155</v>
      </c>
      <c r="D12" s="3" t="s">
        <v>136</v>
      </c>
      <c r="E12" s="3" t="s">
        <v>149</v>
      </c>
      <c r="F12" s="3" t="s">
        <v>151</v>
      </c>
      <c r="G12" s="3" t="s">
        <v>153</v>
      </c>
      <c r="H12" s="3" t="s">
        <v>143</v>
      </c>
      <c r="I12" s="3" t="s">
        <v>144</v>
      </c>
      <c r="J12" s="3" t="s">
        <v>145</v>
      </c>
      <c r="M12" s="1" t="str">
        <f>dq&amp;"AwayTeam"&amp;dq&amp;": { "&amp;dq&amp;"TeamName"&amp;dq&amp;": "&amp;dq&amp;B11&amp;dq&amp;","&amp;dq&amp;"Players"&amp;dq&amp;": {"</f>
        <v>"AwayTeam": { "TeamName": "Five O' Clock","Players": {</v>
      </c>
    </row>
    <row r="13">
      <c r="B13" s="6" t="str">
        <f>IFERROR(AwayD1P1,"")</f>
      </c>
      <c r="C13" s="6" t="str">
        <f>IFERROR(VLOOKUP(B13,awayLicens,4,FALSE),"")</f>
      </c>
      <c r="D13" s="6" t="str">
        <f>IFERROR(INDEX(serie1score,MATCH($B13,serie1names,0)),"")</f>
      </c>
      <c r="E13" s="6" t="str">
        <f>IFERROR(INDEX(serie2score,MATCH($B13,serie2names,0)),"")</f>
      </c>
      <c r="F13" s="6" t="str">
        <f>IFERROR(INDEX(serie3score,MATCH($B13,serie3names,0)),"")</f>
      </c>
      <c r="G13" s="6" t="str">
        <f>IFERROR(INDEX(serie4score,MATCH($B13,serie4names,0)),"")</f>
      </c>
      <c r="H13" s="6">
        <f>SUM(D13:G13)</f>
        <v>0</v>
      </c>
      <c r="I13" s="6">
        <f>IFERROR((4-COUNTIF(D13:G13,""))*INDEX(awayPlayerHcp,MATCH(B13,awayPlayerNames,0)),0)</f>
        <v>0</v>
      </c>
      <c r="J13" s="5">
        <f>SUM(H13:I13)</f>
        <v>0</v>
      </c>
      <c r="M13" s="1" t="str">
        <f>IF(B13="","",dq&amp;"Player 1"&amp;dq&amp;": { "&amp;dq&amp;"Name"&amp;dq&amp;": "&amp;dq&amp;B13&amp;dq&amp;", "&amp;dq&amp;"MemberNo"&amp;dq&amp;": "&amp;dq&amp;C13&amp;dq&amp;", "&amp;dq&amp;"Serie 1"&amp;dq&amp;": "&amp;dq&amp;D13&amp;dq&amp;", "&amp;dq&amp;"Serie 2"&amp;dq&amp;": "&amp;dq&amp;E13&amp;dq&amp;", "&amp;dq&amp;"Serie 3"&amp;dq&amp;": "&amp;dq&amp;F13&amp;dq&amp;", "&amp;dq&amp;"Serie 4"&amp;dq&amp;": "&amp;dq&amp;G13&amp;dq&amp;"} ")</f>
      </c>
    </row>
    <row r="14">
      <c r="B14" s="6" t="str">
        <f>IFERROR(AwayD1P2,"")</f>
      </c>
      <c r="C14" s="6" t="str">
        <f>IFERROR(VLOOKUP(B14,awayLicens,4,FALSE),"")</f>
      </c>
      <c r="D14" s="6" t="str">
        <f>IFERROR(INDEX(serie1score,MATCH($B14,serie1names,0)),"")</f>
      </c>
      <c r="E14" s="6" t="str">
        <f>IFERROR(INDEX(serie2score,MATCH($B14,serie2names,0)),"")</f>
      </c>
      <c r="F14" s="6" t="str">
        <f>IFERROR(INDEX(serie3score,MATCH($B14,serie3names,0)),"")</f>
      </c>
      <c r="G14" s="6" t="str">
        <f>IFERROR(INDEX(serie4score,MATCH($B14,serie4names,0)),"")</f>
      </c>
      <c r="H14" s="6">
        <f ref="H14:H17" t="shared" si="3">SUM(D14:G14)</f>
        <v>0</v>
      </c>
      <c r="I14" s="6">
        <f>IFERROR((4-COUNTIF(D14:G14,""))*INDEX(awayPlayerHcp,MATCH(B14,awayPlayerNames,0)),0)</f>
        <v>0</v>
      </c>
      <c r="J14" s="5">
        <f ref="J14:J17" t="shared" si="4">SUM(H14:I14)</f>
        <v>0</v>
      </c>
      <c r="M14" s="1" t="str">
        <f>IF(B14="","",","&amp;dq&amp;"Player 2"&amp;dq&amp;": { "&amp;dq&amp;"Name"&amp;dq&amp;": "&amp;dq&amp;B14&amp;dq&amp;", "&amp;dq&amp;"MemberNo"&amp;dq&amp;": "&amp;dq&amp;C14&amp;dq&amp;", "&amp;dq&amp;"Serie 1"&amp;dq&amp;": "&amp;dq&amp;D14&amp;dq&amp;", "&amp;dq&amp;"Serie 2"&amp;dq&amp;": "&amp;dq&amp;E14&amp;dq&amp;", "&amp;dq&amp;"Serie 3"&amp;dq&amp;": "&amp;dq&amp;F14&amp;dq&amp;", "&amp;dq&amp;"Serie 4"&amp;dq&amp;": "&amp;dq&amp;G14&amp;dq&amp;"}")</f>
      </c>
    </row>
    <row r="15">
      <c r="B15" s="6" t="str">
        <f>IFERROR(AwayD2P1,"")</f>
      </c>
      <c r="C15" s="6" t="str">
        <f>IFERROR(VLOOKUP(B15,awayLicens,4,FALSE),"")</f>
      </c>
      <c r="D15" s="6" t="str">
        <f>IFERROR(INDEX(serie1score,MATCH($B15,serie1names,0)),"")</f>
      </c>
      <c r="E15" s="6" t="str">
        <f>IFERROR(INDEX(serie2score,MATCH($B15,serie2names,0)),"")</f>
      </c>
      <c r="F15" s="6" t="str">
        <f>IFERROR(INDEX(serie3score,MATCH($B15,serie3names,0)),"")</f>
      </c>
      <c r="G15" s="6" t="str">
        <f>IFERROR(INDEX(serie4score,MATCH($B15,serie4names,0)),"")</f>
      </c>
      <c r="H15" s="6">
        <f t="shared" si="3"/>
        <v>0</v>
      </c>
      <c r="I15" s="6">
        <f>IFERROR((4-COUNTIF(D15:G15,""))*INDEX(awayPlayerHcp,MATCH(B15,awayPlayerNames,0)),0)</f>
        <v>0</v>
      </c>
      <c r="J15" s="5">
        <f t="shared" si="4"/>
        <v>0</v>
      </c>
      <c r="M15" s="1" t="str">
        <f>IF(B15="","",","&amp;dq&amp;"Player 3"&amp;dq&amp;": { "&amp;dq&amp;"Name"&amp;dq&amp;": "&amp;dq&amp;B15&amp;dq&amp;", "&amp;dq&amp;"MemberNo"&amp;dq&amp;": "&amp;dq&amp;C15&amp;dq&amp;", "&amp;dq&amp;"Serie 1"&amp;dq&amp;": "&amp;dq&amp;D15&amp;dq&amp;", "&amp;dq&amp;"Serie 2"&amp;dq&amp;": "&amp;dq&amp;E15&amp;dq&amp;", "&amp;dq&amp;"Serie 3"&amp;dq&amp;": "&amp;dq&amp;F15&amp;dq&amp;", "&amp;dq&amp;"Serie 4"&amp;dq&amp;": "&amp;dq&amp;G15&amp;dq&amp;"}")</f>
      </c>
    </row>
    <row r="16">
      <c r="B16" s="6" t="str">
        <f>IFERROR(AwayRes,"")</f>
      </c>
      <c r="C16" s="6" t="str">
        <f>IFERROR(VLOOKUP(B16,awayLicens,4,FALSE),"")</f>
      </c>
      <c r="D16" s="6" t="str">
        <f>IFERROR(INDEX(serie1score,MATCH($B16,serie1names,0)),"")</f>
      </c>
      <c r="E16" s="6" t="str">
        <f>IFERROR(INDEX(serie2score,MATCH($B16,serie2names,0)),"")</f>
      </c>
      <c r="F16" s="6" t="str">
        <f>IFERROR(INDEX(serie3score,MATCH($B16,serie3names,0)),"")</f>
      </c>
      <c r="G16" s="6" t="str">
        <f>IFERROR(INDEX(serie4score,MATCH($B16,serie4names,0)),"")</f>
      </c>
      <c r="H16" s="6">
        <f t="shared" si="3"/>
        <v>0</v>
      </c>
      <c r="I16" s="6">
        <f>IFERROR((4-COUNTIF(D16:G16,""))*INDEX(awayPlayerHcp,MATCH(B16,awayPlayerNames,0)),0)</f>
        <v>0</v>
      </c>
      <c r="J16" s="5">
        <f t="shared" si="4"/>
        <v>0</v>
      </c>
      <c r="M16" s="1" t="str">
        <f>IF(B13="","",","&amp;dq&amp;"Player 4"&amp;dq&amp;": { "&amp;dq&amp;"Name"&amp;dq&amp;": "&amp;dq&amp;B16&amp;dq&amp;", "&amp;dq&amp;"MemberNo"&amp;dq&amp;": "&amp;dq&amp;C16&amp;dq&amp;", "&amp;dq&amp;"Serie 1"&amp;dq&amp;": "&amp;dq&amp;D16&amp;dq&amp;", "&amp;dq&amp;"Serie 2"&amp;dq&amp;": "&amp;dq&amp;E16&amp;dq&amp;", "&amp;dq&amp;"Serie 3"&amp;dq&amp;": "&amp;dq&amp;F16&amp;dq&amp;", "&amp;dq&amp;"Serie 4"&amp;dq&amp;": "&amp;dq&amp;G16&amp;dq&amp;"}")</f>
      </c>
    </row>
    <row r="17">
      <c r="B17" s="9" t="s">
        <v>146</v>
      </c>
      <c r="C17" s="9"/>
      <c r="D17" s="6" t="str">
        <f>IF(SUM('Serie 1'!C16)=0,"",SUM('Serie 1'!C16))</f>
      </c>
      <c r="E17" s="6" t="str">
        <f>IF(SUM('Serie 2'!C16)=0,"",SUM('Serie 2'!C16))</f>
      </c>
      <c r="F17" s="6" t="str">
        <f>IF(SUM('Serie 3'!C16)=0,"",SUM('Serie 3'!C16))</f>
      </c>
      <c r="G17" s="6" t="str">
        <f>IF(SUM('Serie 4'!C16)=0,"",SUM('Serie 4'!C16))</f>
      </c>
      <c r="H17" s="6">
        <f t="shared" si="3"/>
        <v>0</v>
      </c>
      <c r="I17" s="6">
        <v>0</v>
      </c>
      <c r="J17" s="5">
        <f t="shared" si="4"/>
        <v>0</v>
      </c>
      <c r="M17" s="1" t="str">
        <f>IF(J17=0,"",","&amp;dq&amp;"Shared"&amp;dq&amp;": { "&amp;dq&amp;"Name"&amp;dq&amp;": "&amp;dq&amp;B17&amp;dq&amp;", "&amp;dq&amp;"MemberNo"&amp;dq&amp;": "&amp;dq&amp;C17&amp;dq&amp;", "&amp;dq&amp;"Serie 1"&amp;dq&amp;": "&amp;dq&amp;D17&amp;dq&amp;", "&amp;dq&amp;"Serie 2"&amp;dq&amp;": "&amp;dq&amp;E17&amp;dq&amp;", "&amp;dq&amp;"Serie 3"&amp;dq&amp;": "&amp;dq&amp;F17&amp;dq&amp;", "&amp;dq&amp;"Serie 4"&amp;dq&amp;": "&amp;dq&amp;G17&amp;dq&amp;"} ")</f>
      </c>
    </row>
    <row r="18">
      <c r="B18" s="5" t="s">
        <v>145</v>
      </c>
      <c r="C18" s="5"/>
      <c r="D18" s="5">
        <f>SUM(D13:D17)</f>
        <v>0</v>
      </c>
      <c r="E18" s="5">
        <f>SUM(E13:E17)</f>
        <v>0</v>
      </c>
      <c r="F18" s="5">
        <f>SUM(F13:F17)</f>
        <v>0</v>
      </c>
      <c r="G18" s="5">
        <f>SUM(G13:G17)</f>
        <v>0</v>
      </c>
      <c r="H18" s="5">
        <f>SUM(H13:H17)</f>
        <v>0</v>
      </c>
      <c r="I18" s="5">
        <f>SUM(I13:I17)</f>
        <v>0</v>
      </c>
      <c r="J18" s="5">
        <f>SUM(J13:J17)</f>
        <v>0</v>
      </c>
      <c r="M18" s="1" t="str">
        <f>"}}}"</f>
        <v>}}}</v>
      </c>
    </row>
    <row r="19">
      <c r="B19" s="5" t="s">
        <v>148</v>
      </c>
      <c r="C19" s="5"/>
      <c r="D19" s="5">
        <f>'Serie 4'!H13</f>
        <v>0</v>
      </c>
      <c r="E19" s="5">
        <f>'Serie 4'!I13</f>
        <v>0</v>
      </c>
      <c r="F19" s="5">
        <f>'Serie 4'!J13</f>
        <v>0</v>
      </c>
      <c r="G19" s="5">
        <f>'Serie 4'!K13</f>
        <v>0</v>
      </c>
      <c r="H19" s="5" t="str">
        <f>IF(SUM(G9,G19)&gt;0,2-H9,"")</f>
      </c>
      <c r="I19" s="2"/>
      <c r="J19" s="10">
        <f>SUM(D19:H19)</f>
        <v>0</v>
      </c>
      <c r="M19" s="1" t="str">
        <f>M1&amp;M2&amp;M3&amp;M4&amp;M5&amp;M6&amp;M7&amp;M8&amp;M12&amp;M13&amp;M14&amp;M15&amp;M16&amp;M17&amp;M18</f>
        <v>{ "Game": "40","HomeTeam": { "TeamName": "BK Nordkraft","Players": {}},"AwayTeam": { "TeamName": "Five O' Clock","Players": {}}}</v>
      </c>
    </row>
    <row r="20" ht="15.75"/>
    <row r="21" ht="15.75">
      <c r="B21" s="29" t="s">
        <v>156</v>
      </c>
      <c r="C21" s="30"/>
      <c r="D21" s="30"/>
      <c r="E21" s="30"/>
      <c r="F21" s="30"/>
      <c r="G21" s="30"/>
      <c r="H21" s="30"/>
      <c r="I21" s="30"/>
      <c r="J21" s="31"/>
    </row>
    <row r="22">
      <c r="B22" s="20" t="str">
        <f>M19</f>
        <v>{ "Game": "40","HomeTeam": { "TeamName": "BK Nordkraft","Players": {}},"AwayTeam": { "TeamName": "Five O' Clock","Players": {}}}</v>
      </c>
      <c r="C22" s="21"/>
      <c r="D22" s="21"/>
      <c r="E22" s="21"/>
      <c r="F22" s="21"/>
      <c r="G22" s="21"/>
      <c r="H22" s="21"/>
      <c r="I22" s="21"/>
      <c r="J22" s="22"/>
    </row>
    <row r="23">
      <c r="B23" s="23"/>
      <c r="C23" s="24"/>
      <c r="D23" s="24"/>
      <c r="E23" s="24"/>
      <c r="F23" s="24"/>
      <c r="G23" s="24"/>
      <c r="H23" s="24"/>
      <c r="I23" s="24"/>
      <c r="J23" s="25"/>
    </row>
    <row r="24" ht="15.75">
      <c r="B24" s="26"/>
      <c r="C24" s="27"/>
      <c r="D24" s="27"/>
      <c r="E24" s="27"/>
      <c r="F24" s="27"/>
      <c r="G24" s="27"/>
      <c r="H24" s="27"/>
      <c r="I24" s="27"/>
      <c r="J24" s="28"/>
    </row>
    <row r="25"/>
    <row r="26"/>
  </sheetData>
  <mergeCells>
    <mergeCell ref="B1:J1"/>
    <mergeCell ref="B11:J11"/>
    <mergeCell ref="B22:J24"/>
    <mergeCell ref="B21:J21"/>
  </mergeCells>
  <pageMargins left="0.7" right="0.7" top="0.75" bottom="0.75" header="0.3" footer="0.3"/>
  <pageSetup paperSize="9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2:A3"/>
  <sheetViews>
    <sheetView workbookViewId="0">
      <selection activeCell="A3" sqref="A3"/>
    </sheetView>
  </sheetViews>
  <sheetFormatPr defaultRowHeight="15" x14ac:dyDescent="0.25"/>
  <sheetData>
    <row r="2">
      <c r="A2" s="0" t="s">
        <v>157</v>
      </c>
    </row>
    <row r="3">
      <c r="A3" s="0" t="s">
        <v>158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8</vt:i4>
      </vt:variant>
      <vt:variant>
        <vt:lpstr>Navngivne områder</vt:lpstr>
      </vt:variant>
      <vt:variant>
        <vt:i4>41</vt:i4>
      </vt:variant>
    </vt:vector>
  </HeadingPairs>
  <TitlesOfParts>
    <vt:vector size="49" baseType="lpstr">
      <vt:lpstr>Data</vt:lpstr>
      <vt:lpstr>Opsætning</vt:lpstr>
      <vt:lpstr>Serie 1</vt:lpstr>
      <vt:lpstr>Serie 2</vt:lpstr>
      <vt:lpstr>Serie 3</vt:lpstr>
      <vt:lpstr>Serie 4</vt:lpstr>
      <vt:lpstr>Slutresultat</vt:lpstr>
      <vt:lpstr>Tekst</vt:lpstr>
      <vt:lpstr>AwayD1P1</vt:lpstr>
      <vt:lpstr>AwayD1P2</vt:lpstr>
      <vt:lpstr>AwayD2P1</vt:lpstr>
      <vt:lpstr>awayLicens</vt:lpstr>
      <vt:lpstr>awayPlayerHcp</vt:lpstr>
      <vt:lpstr>awayPlayerNames</vt:lpstr>
      <vt:lpstr>awayPlayersActive</vt:lpstr>
      <vt:lpstr>AwayRes</vt:lpstr>
      <vt:lpstr>awayTeam</vt:lpstr>
      <vt:lpstr>awayTeamPlayers</vt:lpstr>
      <vt:lpstr>dq</vt:lpstr>
      <vt:lpstr>forlidt</vt:lpstr>
      <vt:lpstr>formange</vt:lpstr>
      <vt:lpstr>Game</vt:lpstr>
      <vt:lpstr>homeD1P1</vt:lpstr>
      <vt:lpstr>HomeD1P2</vt:lpstr>
      <vt:lpstr>HomeD2P1</vt:lpstr>
      <vt:lpstr>homeDP1</vt:lpstr>
      <vt:lpstr>HomeDP2</vt:lpstr>
      <vt:lpstr>homeLicens</vt:lpstr>
      <vt:lpstr>homePlayerHcp</vt:lpstr>
      <vt:lpstr>homePlayerNames</vt:lpstr>
      <vt:lpstr>homePlayersActive</vt:lpstr>
      <vt:lpstr>HomeRes</vt:lpstr>
      <vt:lpstr>homeTeam</vt:lpstr>
      <vt:lpstr>homeTeamPlayers</vt:lpstr>
      <vt:lpstr>serie1hjemmeok</vt:lpstr>
      <vt:lpstr>serie1names</vt:lpstr>
      <vt:lpstr>serie1ok</vt:lpstr>
      <vt:lpstr>serie1score</vt:lpstr>
      <vt:lpstr>serie1udeok</vt:lpstr>
      <vt:lpstr>serie2hjemmeok</vt:lpstr>
      <vt:lpstr>serie2names</vt:lpstr>
      <vt:lpstr>serie2score</vt:lpstr>
      <vt:lpstr>serie2udeok</vt:lpstr>
      <vt:lpstr>serie3hjemmeok</vt:lpstr>
      <vt:lpstr>serie3names</vt:lpstr>
      <vt:lpstr>serie3score</vt:lpstr>
      <vt:lpstr>serie3udeok</vt:lpstr>
      <vt:lpstr>serie4names</vt:lpstr>
      <vt:lpstr>serie4score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</dc:creator>
  <cp:lastModifiedBy>Bo Lentz</cp:lastModifiedBy>
  <dcterms:created xsi:type="dcterms:W3CDTF">2016-08-21T11:10:32Z</dcterms:created>
  <dcterms:modified xsi:type="dcterms:W3CDTF">2023-10-14T00:06:33Z</dcterms:modified>
</cp:coreProperties>
</file>